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www\Ražanac\_2023\Financijska izvješć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G288" i="9"/>
  <c r="E288" i="9" s="1"/>
  <c r="B288" i="9" s="1"/>
  <c r="F288" i="9"/>
  <c r="F287" i="9"/>
  <c r="F286" i="9"/>
  <c r="H285" i="9"/>
  <c r="G285" i="9"/>
  <c r="F285" i="9"/>
  <c r="H284" i="9"/>
  <c r="G284" i="9"/>
  <c r="F284" i="9"/>
  <c r="H283" i="9"/>
  <c r="G283" i="9"/>
  <c r="F283" i="9"/>
  <c r="F282" i="9"/>
  <c r="H281" i="9"/>
  <c r="G281" i="9"/>
  <c r="E281" i="9" s="1"/>
  <c r="B281" i="9" s="1"/>
  <c r="F281" i="9"/>
  <c r="H280" i="9"/>
  <c r="G280" i="9"/>
  <c r="F280" i="9"/>
  <c r="H279" i="9"/>
  <c r="E279" i="9" s="1"/>
  <c r="B279" i="9" s="1"/>
  <c r="G279" i="9"/>
  <c r="F279" i="9"/>
  <c r="F278" i="9"/>
  <c r="F277" i="9"/>
  <c r="F276" i="9"/>
  <c r="L274" i="9"/>
  <c r="F274" i="9" s="1"/>
  <c r="H274" i="9"/>
  <c r="I273" i="9"/>
  <c r="H273" i="9"/>
  <c r="F273" i="9"/>
  <c r="E272" i="9"/>
  <c r="M271" i="9"/>
  <c r="L271" i="9"/>
  <c r="F271" i="9" s="1"/>
  <c r="E271" i="9"/>
  <c r="M270" i="9"/>
  <c r="F270" i="9" s="1"/>
  <c r="B270" i="9" s="1"/>
  <c r="L270" i="9"/>
  <c r="E270" i="9"/>
  <c r="M269" i="9"/>
  <c r="L269" i="9"/>
  <c r="E269" i="9"/>
  <c r="M268" i="9"/>
  <c r="L268" i="9"/>
  <c r="F268" i="9" s="1"/>
  <c r="B268" i="9" s="1"/>
  <c r="E268" i="9"/>
  <c r="M267" i="9"/>
  <c r="L267" i="9"/>
  <c r="F267" i="9" s="1"/>
  <c r="E267" i="9"/>
  <c r="M266" i="9"/>
  <c r="L266" i="9"/>
  <c r="F266" i="9"/>
  <c r="B266" i="9" s="1"/>
  <c r="E266" i="9"/>
  <c r="M265" i="9"/>
  <c r="L265" i="9"/>
  <c r="E265" i="9"/>
  <c r="M264" i="9"/>
  <c r="F264" i="9" s="1"/>
  <c r="B264" i="9" s="1"/>
  <c r="L264" i="9"/>
  <c r="E264" i="9"/>
  <c r="M263" i="9"/>
  <c r="L263" i="9"/>
  <c r="E263" i="9"/>
  <c r="M262" i="9"/>
  <c r="F262" i="9" s="1"/>
  <c r="B262" i="9" s="1"/>
  <c r="L262" i="9"/>
  <c r="E262" i="9"/>
  <c r="M261" i="9"/>
  <c r="L261" i="9"/>
  <c r="F261" i="9" s="1"/>
  <c r="E261" i="9"/>
  <c r="M260" i="9"/>
  <c r="L260" i="9"/>
  <c r="F260" i="9" s="1"/>
  <c r="B260" i="9" s="1"/>
  <c r="E260" i="9"/>
  <c r="M259" i="9"/>
  <c r="L259" i="9"/>
  <c r="E259" i="9"/>
  <c r="M258" i="9"/>
  <c r="F258" i="9" s="1"/>
  <c r="B258" i="9" s="1"/>
  <c r="L258" i="9"/>
  <c r="E258" i="9"/>
  <c r="M257" i="9"/>
  <c r="L257" i="9"/>
  <c r="E257" i="9"/>
  <c r="M256" i="9"/>
  <c r="F256" i="9" s="1"/>
  <c r="B256" i="9" s="1"/>
  <c r="L256" i="9"/>
  <c r="E256" i="9"/>
  <c r="M255" i="9"/>
  <c r="L255" i="9"/>
  <c r="F255" i="9" s="1"/>
  <c r="E255" i="9"/>
  <c r="M254" i="9"/>
  <c r="L254" i="9"/>
  <c r="F254" i="9"/>
  <c r="B254" i="9" s="1"/>
  <c r="E254" i="9"/>
  <c r="M253" i="9"/>
  <c r="L253" i="9"/>
  <c r="F253" i="9" s="1"/>
  <c r="E253" i="9"/>
  <c r="M252" i="9"/>
  <c r="L252" i="9"/>
  <c r="E252" i="9"/>
  <c r="M251" i="9"/>
  <c r="L251" i="9"/>
  <c r="E251" i="9"/>
  <c r="M250" i="9"/>
  <c r="F250" i="9" s="1"/>
  <c r="B250" i="9" s="1"/>
  <c r="L250" i="9"/>
  <c r="E250" i="9"/>
  <c r="M249" i="9"/>
  <c r="L249" i="9"/>
  <c r="F249" i="9" s="1"/>
  <c r="E249" i="9"/>
  <c r="M248" i="9"/>
  <c r="L248" i="9"/>
  <c r="F248" i="9"/>
  <c r="B248" i="9" s="1"/>
  <c r="E248" i="9"/>
  <c r="M247" i="9"/>
  <c r="L247" i="9"/>
  <c r="F247" i="9" s="1"/>
  <c r="E247" i="9"/>
  <c r="M246" i="9"/>
  <c r="L246" i="9"/>
  <c r="F246" i="9"/>
  <c r="B246" i="9" s="1"/>
  <c r="E246" i="9"/>
  <c r="M245" i="9"/>
  <c r="L245" i="9"/>
  <c r="E245" i="9"/>
  <c r="M244" i="9"/>
  <c r="L244" i="9"/>
  <c r="E244" i="9"/>
  <c r="M243" i="9"/>
  <c r="L243" i="9"/>
  <c r="F243" i="9" s="1"/>
  <c r="E243" i="9"/>
  <c r="M242" i="9"/>
  <c r="L242" i="9"/>
  <c r="F242" i="9"/>
  <c r="B242" i="9" s="1"/>
  <c r="E242" i="9"/>
  <c r="M241" i="9"/>
  <c r="L241" i="9"/>
  <c r="F241" i="9" s="1"/>
  <c r="E241" i="9"/>
  <c r="M240" i="9"/>
  <c r="L240" i="9"/>
  <c r="F240" i="9"/>
  <c r="B240" i="9" s="1"/>
  <c r="E240" i="9"/>
  <c r="M239" i="9"/>
  <c r="L239" i="9"/>
  <c r="E239" i="9"/>
  <c r="M238" i="9"/>
  <c r="F238" i="9" s="1"/>
  <c r="B238" i="9" s="1"/>
  <c r="L238" i="9"/>
  <c r="E238" i="9"/>
  <c r="M237" i="9"/>
  <c r="L237" i="9"/>
  <c r="E237" i="9"/>
  <c r="M236" i="9"/>
  <c r="L236" i="9"/>
  <c r="F236" i="9" s="1"/>
  <c r="B236" i="9" s="1"/>
  <c r="E236" i="9"/>
  <c r="M235" i="9"/>
  <c r="L235" i="9"/>
  <c r="F235" i="9" s="1"/>
  <c r="E235" i="9"/>
  <c r="M234" i="9"/>
  <c r="L234" i="9"/>
  <c r="F234" i="9"/>
  <c r="B234" i="9" s="1"/>
  <c r="E234" i="9"/>
  <c r="M233" i="9"/>
  <c r="L233" i="9"/>
  <c r="E233" i="9"/>
  <c r="M232" i="9"/>
  <c r="F232" i="9" s="1"/>
  <c r="B232" i="9" s="1"/>
  <c r="L232" i="9"/>
  <c r="E232" i="9"/>
  <c r="M231" i="9"/>
  <c r="L231" i="9"/>
  <c r="E231" i="9"/>
  <c r="M230" i="9"/>
  <c r="F230" i="9" s="1"/>
  <c r="B230" i="9" s="1"/>
  <c r="L230" i="9"/>
  <c r="E230" i="9"/>
  <c r="M229" i="9"/>
  <c r="L229" i="9"/>
  <c r="F229" i="9" s="1"/>
  <c r="E229" i="9"/>
  <c r="M228" i="9"/>
  <c r="L228" i="9"/>
  <c r="F228" i="9" s="1"/>
  <c r="B228" i="9" s="1"/>
  <c r="E228" i="9"/>
  <c r="M227" i="9"/>
  <c r="L227" i="9"/>
  <c r="E227" i="9"/>
  <c r="M226" i="9"/>
  <c r="L226" i="9"/>
  <c r="E226" i="9"/>
  <c r="H225" i="9"/>
  <c r="G225" i="9"/>
  <c r="E225" i="9" s="1"/>
  <c r="B225" i="9" s="1"/>
  <c r="F225" i="9"/>
  <c r="M224" i="9"/>
  <c r="L224" i="9"/>
  <c r="E224" i="9"/>
  <c r="M223" i="9"/>
  <c r="L223" i="9"/>
  <c r="F223" i="9" s="1"/>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E157" i="9"/>
  <c r="B157" i="9" s="1"/>
  <c r="H156" i="9"/>
  <c r="G156" i="9"/>
  <c r="E156" i="9" s="1"/>
  <c r="B156" i="9" s="1"/>
  <c r="F156" i="9"/>
  <c r="H155" i="9"/>
  <c r="G155" i="9"/>
  <c r="F155" i="9"/>
  <c r="H154" i="9"/>
  <c r="G154" i="9"/>
  <c r="E154" i="9" s="1"/>
  <c r="B154" i="9" s="1"/>
  <c r="F154" i="9"/>
  <c r="H153" i="9"/>
  <c r="G153" i="9"/>
  <c r="E153" i="9" s="1"/>
  <c r="B153" i="9" s="1"/>
  <c r="F153" i="9"/>
  <c r="H152" i="9"/>
  <c r="G152" i="9"/>
  <c r="F152" i="9"/>
  <c r="H151" i="9"/>
  <c r="G151" i="9"/>
  <c r="F151" i="9"/>
  <c r="H150" i="9"/>
  <c r="G150" i="9"/>
  <c r="F150" i="9"/>
  <c r="H149" i="9"/>
  <c r="G149" i="9"/>
  <c r="F149" i="9"/>
  <c r="E149" i="9"/>
  <c r="B149" i="9" s="1"/>
  <c r="H148" i="9"/>
  <c r="G148" i="9"/>
  <c r="E148" i="9" s="1"/>
  <c r="F148" i="9"/>
  <c r="B148" i="9"/>
  <c r="H147" i="9"/>
  <c r="G147" i="9"/>
  <c r="F147" i="9"/>
  <c r="E147" i="9"/>
  <c r="B147" i="9" s="1"/>
  <c r="H146" i="9"/>
  <c r="G146" i="9"/>
  <c r="F146" i="9"/>
  <c r="H145" i="9"/>
  <c r="G145" i="9"/>
  <c r="F145" i="9"/>
  <c r="H144" i="9"/>
  <c r="G144" i="9"/>
  <c r="E144" i="9" s="1"/>
  <c r="B144" i="9" s="1"/>
  <c r="F144" i="9"/>
  <c r="H143" i="9"/>
  <c r="E143" i="9" s="1"/>
  <c r="B143" i="9" s="1"/>
  <c r="G143" i="9"/>
  <c r="F143" i="9"/>
  <c r="H142" i="9"/>
  <c r="F142" i="9"/>
  <c r="H141" i="9"/>
  <c r="G141" i="9"/>
  <c r="E141" i="9" s="1"/>
  <c r="F141" i="9"/>
  <c r="H140" i="9"/>
  <c r="G140" i="9"/>
  <c r="F140" i="9"/>
  <c r="H139" i="9"/>
  <c r="G139" i="9"/>
  <c r="F139" i="9"/>
  <c r="H138" i="9"/>
  <c r="E138" i="9" s="1"/>
  <c r="B138" i="9" s="1"/>
  <c r="G138" i="9"/>
  <c r="F138" i="9"/>
  <c r="H137" i="9"/>
  <c r="G137" i="9"/>
  <c r="E137" i="9" s="1"/>
  <c r="B137" i="9" s="1"/>
  <c r="F137" i="9"/>
  <c r="H136" i="9"/>
  <c r="G136" i="9"/>
  <c r="F136" i="9"/>
  <c r="H135" i="9"/>
  <c r="G135" i="9"/>
  <c r="F135" i="9"/>
  <c r="H134" i="9"/>
  <c r="G134" i="9"/>
  <c r="E134" i="9" s="1"/>
  <c r="B134" i="9" s="1"/>
  <c r="F134" i="9"/>
  <c r="H133" i="9"/>
  <c r="G133" i="9"/>
  <c r="E133" i="9" s="1"/>
  <c r="F133" i="9"/>
  <c r="H132" i="9"/>
  <c r="G132" i="9"/>
  <c r="F132" i="9"/>
  <c r="H131" i="9"/>
  <c r="G131" i="9"/>
  <c r="F131" i="9"/>
  <c r="H130" i="9"/>
  <c r="E130" i="9" s="1"/>
  <c r="B130" i="9" s="1"/>
  <c r="G130" i="9"/>
  <c r="F130" i="9"/>
  <c r="H129" i="9"/>
  <c r="G129" i="9"/>
  <c r="E129" i="9" s="1"/>
  <c r="B129" i="9" s="1"/>
  <c r="F129" i="9"/>
  <c r="H128" i="9"/>
  <c r="G128" i="9"/>
  <c r="E128" i="9" s="1"/>
  <c r="F128" i="9"/>
  <c r="H127" i="9"/>
  <c r="G127" i="9"/>
  <c r="E127" i="9" s="1"/>
  <c r="B127" i="9" s="1"/>
  <c r="F127" i="9"/>
  <c r="H126" i="9"/>
  <c r="G126" i="9"/>
  <c r="F126" i="9"/>
  <c r="H125" i="9"/>
  <c r="G125" i="9"/>
  <c r="E125" i="9" s="1"/>
  <c r="F125" i="9"/>
  <c r="H124" i="9"/>
  <c r="G124" i="9"/>
  <c r="F124" i="9"/>
  <c r="H123" i="9"/>
  <c r="G123" i="9"/>
  <c r="F123" i="9"/>
  <c r="H122" i="9"/>
  <c r="E122" i="9" s="1"/>
  <c r="B122" i="9" s="1"/>
  <c r="G122" i="9"/>
  <c r="F122" i="9"/>
  <c r="H121" i="9"/>
  <c r="G121" i="9"/>
  <c r="F121" i="9"/>
  <c r="H120" i="9"/>
  <c r="G120" i="9"/>
  <c r="E120" i="9" s="1"/>
  <c r="B120" i="9" s="1"/>
  <c r="F120" i="9"/>
  <c r="H119" i="9"/>
  <c r="G119" i="9"/>
  <c r="E119" i="9" s="1"/>
  <c r="B119" i="9" s="1"/>
  <c r="F119" i="9"/>
  <c r="H118" i="9"/>
  <c r="G118" i="9"/>
  <c r="E118" i="9" s="1"/>
  <c r="B118" i="9" s="1"/>
  <c r="F118" i="9"/>
  <c r="H117" i="9"/>
  <c r="G117" i="9"/>
  <c r="F117" i="9"/>
  <c r="H116" i="9"/>
  <c r="G116" i="9"/>
  <c r="F116" i="9"/>
  <c r="H115" i="9"/>
  <c r="G115" i="9"/>
  <c r="F115" i="9"/>
  <c r="H114" i="9"/>
  <c r="G114" i="9"/>
  <c r="F114" i="9"/>
  <c r="E114" i="9"/>
  <c r="B114" i="9" s="1"/>
  <c r="H113" i="9"/>
  <c r="G113" i="9"/>
  <c r="E113" i="9" s="1"/>
  <c r="B113" i="9" s="1"/>
  <c r="F113" i="9"/>
  <c r="H112" i="9"/>
  <c r="G112" i="9"/>
  <c r="F112" i="9"/>
  <c r="H111" i="9"/>
  <c r="G111" i="9"/>
  <c r="E111" i="9" s="1"/>
  <c r="B111" i="9" s="1"/>
  <c r="F111" i="9"/>
  <c r="H110" i="9"/>
  <c r="G110" i="9"/>
  <c r="E110" i="9" s="1"/>
  <c r="B110" i="9" s="1"/>
  <c r="F110" i="9"/>
  <c r="H109" i="9"/>
  <c r="G109" i="9"/>
  <c r="E109" i="9" s="1"/>
  <c r="F109" i="9"/>
  <c r="H108" i="9"/>
  <c r="G108" i="9"/>
  <c r="F108" i="9"/>
  <c r="H107" i="9"/>
  <c r="G107" i="9"/>
  <c r="F107" i="9"/>
  <c r="H106" i="9"/>
  <c r="E106" i="9" s="1"/>
  <c r="B106" i="9" s="1"/>
  <c r="G106" i="9"/>
  <c r="F106" i="9"/>
  <c r="H105" i="9"/>
  <c r="G105" i="9"/>
  <c r="F105" i="9"/>
  <c r="H104" i="9"/>
  <c r="G104" i="9"/>
  <c r="F104" i="9"/>
  <c r="H103" i="9"/>
  <c r="G103" i="9"/>
  <c r="F103" i="9"/>
  <c r="H102" i="9"/>
  <c r="G102" i="9"/>
  <c r="E102" i="9" s="1"/>
  <c r="B102" i="9" s="1"/>
  <c r="F102" i="9"/>
  <c r="H101" i="9"/>
  <c r="G101" i="9"/>
  <c r="E101" i="9" s="1"/>
  <c r="F101" i="9"/>
  <c r="H100" i="9"/>
  <c r="G100" i="9"/>
  <c r="F100" i="9"/>
  <c r="H99" i="9"/>
  <c r="G99" i="9"/>
  <c r="F99" i="9"/>
  <c r="H98" i="9"/>
  <c r="G98" i="9"/>
  <c r="F98" i="9"/>
  <c r="H97" i="9"/>
  <c r="E97" i="9" s="1"/>
  <c r="B97" i="9" s="1"/>
  <c r="G97" i="9"/>
  <c r="F97" i="9"/>
  <c r="H96" i="9"/>
  <c r="G96" i="9"/>
  <c r="F96" i="9"/>
  <c r="H95" i="9"/>
  <c r="G95" i="9"/>
  <c r="F95" i="9"/>
  <c r="H94" i="9"/>
  <c r="G94" i="9"/>
  <c r="F94" i="9"/>
  <c r="H93" i="9"/>
  <c r="G93" i="9"/>
  <c r="E93" i="9" s="1"/>
  <c r="F93" i="9"/>
  <c r="H92" i="9"/>
  <c r="G92" i="9"/>
  <c r="F92" i="9"/>
  <c r="H91" i="9"/>
  <c r="G91" i="9"/>
  <c r="E91" i="9" s="1"/>
  <c r="B91" i="9" s="1"/>
  <c r="F91" i="9"/>
  <c r="H90" i="9"/>
  <c r="G90" i="9"/>
  <c r="F90" i="9"/>
  <c r="H89" i="9"/>
  <c r="G89" i="9"/>
  <c r="E89" i="9" s="1"/>
  <c r="B89" i="9" s="1"/>
  <c r="F89" i="9"/>
  <c r="H88" i="9"/>
  <c r="G88" i="9"/>
  <c r="F88" i="9"/>
  <c r="H87" i="9"/>
  <c r="G87" i="9"/>
  <c r="E87" i="9" s="1"/>
  <c r="B87" i="9" s="1"/>
  <c r="F87" i="9"/>
  <c r="H86" i="9"/>
  <c r="G86" i="9"/>
  <c r="F86" i="9"/>
  <c r="H85" i="9"/>
  <c r="G85" i="9"/>
  <c r="E85" i="9" s="1"/>
  <c r="F85" i="9"/>
  <c r="H84" i="9"/>
  <c r="G84" i="9"/>
  <c r="F84" i="9"/>
  <c r="H83" i="9"/>
  <c r="G83" i="9"/>
  <c r="F83" i="9"/>
  <c r="H82" i="9"/>
  <c r="G82" i="9"/>
  <c r="F82" i="9"/>
  <c r="H81" i="9"/>
  <c r="G81" i="9"/>
  <c r="E81" i="9" s="1"/>
  <c r="B81" i="9" s="1"/>
  <c r="F81" i="9"/>
  <c r="H80" i="9"/>
  <c r="G80" i="9"/>
  <c r="F80" i="9"/>
  <c r="H79" i="9"/>
  <c r="G79" i="9"/>
  <c r="F79" i="9"/>
  <c r="H78" i="9"/>
  <c r="E78" i="9" s="1"/>
  <c r="B78" i="9" s="1"/>
  <c r="G78" i="9"/>
  <c r="F78" i="9"/>
  <c r="H77" i="9"/>
  <c r="G77" i="9"/>
  <c r="F77" i="9"/>
  <c r="H76" i="9"/>
  <c r="G76" i="9"/>
  <c r="F76" i="9"/>
  <c r="H75" i="9"/>
  <c r="G75" i="9"/>
  <c r="F75" i="9"/>
  <c r="H74" i="9"/>
  <c r="G74" i="9"/>
  <c r="F74" i="9"/>
  <c r="H73" i="9"/>
  <c r="E73" i="9" s="1"/>
  <c r="B73" i="9" s="1"/>
  <c r="G73" i="9"/>
  <c r="F73" i="9"/>
  <c r="H72" i="9"/>
  <c r="G72" i="9"/>
  <c r="F72" i="9"/>
  <c r="H71" i="9"/>
  <c r="G71" i="9"/>
  <c r="F71" i="9"/>
  <c r="E71" i="9"/>
  <c r="B71" i="9" s="1"/>
  <c r="H70" i="9"/>
  <c r="G70" i="9"/>
  <c r="F70" i="9"/>
  <c r="E70" i="9"/>
  <c r="H69" i="9"/>
  <c r="G69" i="9"/>
  <c r="E69" i="9" s="1"/>
  <c r="F69" i="9"/>
  <c r="H68" i="9"/>
  <c r="G68" i="9"/>
  <c r="F68" i="9"/>
  <c r="H67" i="9"/>
  <c r="G67" i="9"/>
  <c r="F67" i="9"/>
  <c r="H66" i="9"/>
  <c r="G66" i="9"/>
  <c r="F66" i="9"/>
  <c r="H65" i="9"/>
  <c r="E65" i="9" s="1"/>
  <c r="B65" i="9" s="1"/>
  <c r="G65" i="9"/>
  <c r="F65" i="9"/>
  <c r="H64" i="9"/>
  <c r="G64" i="9"/>
  <c r="F64" i="9"/>
  <c r="H63" i="9"/>
  <c r="G63" i="9"/>
  <c r="F63" i="9"/>
  <c r="H62" i="9"/>
  <c r="G62" i="9"/>
  <c r="E62" i="9" s="1"/>
  <c r="B62" i="9" s="1"/>
  <c r="F62" i="9"/>
  <c r="H61" i="9"/>
  <c r="G61" i="9"/>
  <c r="F61" i="9"/>
  <c r="H60" i="9"/>
  <c r="G60" i="9"/>
  <c r="F60" i="9"/>
  <c r="H59" i="9"/>
  <c r="E59" i="9" s="1"/>
  <c r="B59" i="9" s="1"/>
  <c r="G59" i="9"/>
  <c r="F59" i="9"/>
  <c r="H58" i="9"/>
  <c r="G58" i="9"/>
  <c r="F58" i="9"/>
  <c r="H57" i="9"/>
  <c r="G57" i="9"/>
  <c r="E57" i="9" s="1"/>
  <c r="B57" i="9" s="1"/>
  <c r="F57" i="9"/>
  <c r="H56" i="9"/>
  <c r="G56" i="9"/>
  <c r="F56" i="9"/>
  <c r="H55" i="9"/>
  <c r="G55" i="9"/>
  <c r="F55" i="9"/>
  <c r="E55" i="9"/>
  <c r="B55" i="9" s="1"/>
  <c r="H54" i="9"/>
  <c r="G54" i="9"/>
  <c r="E54" i="9" s="1"/>
  <c r="B54" i="9" s="1"/>
  <c r="F54" i="9"/>
  <c r="H53" i="9"/>
  <c r="G53" i="9"/>
  <c r="F53" i="9"/>
  <c r="H52" i="9"/>
  <c r="G52" i="9"/>
  <c r="F52" i="9"/>
  <c r="H51" i="9"/>
  <c r="G51" i="9"/>
  <c r="F51" i="9"/>
  <c r="H50" i="9"/>
  <c r="G50" i="9"/>
  <c r="E50" i="9" s="1"/>
  <c r="B50" i="9" s="1"/>
  <c r="F50" i="9"/>
  <c r="H49" i="9"/>
  <c r="G49" i="9"/>
  <c r="F49" i="9"/>
  <c r="H48" i="9"/>
  <c r="E48" i="9" s="1"/>
  <c r="B48" i="9" s="1"/>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E36" i="9" s="1"/>
  <c r="B36" i="9" s="1"/>
  <c r="G36" i="9"/>
  <c r="F36" i="9"/>
  <c r="H35" i="9"/>
  <c r="E35" i="9" s="1"/>
  <c r="B35" i="9" s="1"/>
  <c r="G35" i="9"/>
  <c r="F35" i="9"/>
  <c r="H34" i="9"/>
  <c r="G34" i="9"/>
  <c r="F34" i="9"/>
  <c r="H33" i="9"/>
  <c r="G33" i="9"/>
  <c r="E33" i="9" s="1"/>
  <c r="B33" i="9" s="1"/>
  <c r="F33" i="9"/>
  <c r="H32" i="9"/>
  <c r="G32" i="9"/>
  <c r="F32" i="9"/>
  <c r="H31" i="9"/>
  <c r="G31" i="9"/>
  <c r="F31" i="9"/>
  <c r="E31" i="9"/>
  <c r="B31" i="9" s="1"/>
  <c r="H30" i="9"/>
  <c r="G30" i="9"/>
  <c r="F30" i="9"/>
  <c r="H29" i="9"/>
  <c r="G29" i="9"/>
  <c r="F29" i="9"/>
  <c r="H28" i="9"/>
  <c r="G28" i="9"/>
  <c r="F28" i="9"/>
  <c r="H27" i="9"/>
  <c r="G27" i="9"/>
  <c r="F27" i="9"/>
  <c r="H26" i="9"/>
  <c r="G26" i="9"/>
  <c r="F26" i="9"/>
  <c r="H25" i="9"/>
  <c r="G25" i="9"/>
  <c r="F25" i="9"/>
  <c r="H24" i="9"/>
  <c r="E24" i="9" s="1"/>
  <c r="B24" i="9" s="1"/>
  <c r="G24" i="9"/>
  <c r="F24" i="9"/>
  <c r="H23" i="9"/>
  <c r="G23" i="9"/>
  <c r="F23" i="9"/>
  <c r="H22" i="9"/>
  <c r="G22" i="9"/>
  <c r="F22" i="9"/>
  <c r="H21" i="9"/>
  <c r="G21" i="9"/>
  <c r="F21" i="9"/>
  <c r="F20" i="9"/>
  <c r="F4" i="9"/>
  <c r="O3" i="9"/>
  <c r="G274" i="9" s="1"/>
  <c r="I3" i="9"/>
  <c r="H3" i="9"/>
  <c r="G3" i="9"/>
  <c r="D101" i="8"/>
  <c r="D95" i="8"/>
  <c r="D90" i="8"/>
  <c r="D85" i="8"/>
  <c r="D80" i="8"/>
  <c r="D75" i="8"/>
  <c r="D70" i="8"/>
  <c r="D65" i="8"/>
  <c r="D60" i="8"/>
  <c r="D55" i="8"/>
  <c r="D49" i="8" s="1"/>
  <c r="D50" i="8"/>
  <c r="D44" i="8"/>
  <c r="D36" i="8"/>
  <c r="D26" i="8"/>
  <c r="D24" i="8" s="1"/>
  <c r="C1499" i="1" s="1"/>
  <c r="D18" i="8"/>
  <c r="D8" i="8"/>
  <c r="C1483" i="1" s="1"/>
  <c r="E44" i="7"/>
  <c r="D44" i="7"/>
  <c r="E39" i="7"/>
  <c r="D39" i="7"/>
  <c r="E38" i="7"/>
  <c r="E30" i="7"/>
  <c r="D30" i="7"/>
  <c r="D22" i="7" s="1"/>
  <c r="E23" i="7"/>
  <c r="E22" i="7" s="1"/>
  <c r="D23" i="7"/>
  <c r="E14" i="7"/>
  <c r="D14" i="7"/>
  <c r="E7" i="7"/>
  <c r="D7" i="7"/>
  <c r="E6" i="7"/>
  <c r="F140" i="6"/>
  <c r="F139" i="6"/>
  <c r="F138" i="6"/>
  <c r="F137" i="6"/>
  <c r="F136" i="6"/>
  <c r="F135" i="6"/>
  <c r="F134" i="6"/>
  <c r="F133" i="6"/>
  <c r="F132" i="6"/>
  <c r="F131" i="6"/>
  <c r="E130" i="6"/>
  <c r="E129" i="6" s="1"/>
  <c r="D130" i="6"/>
  <c r="C1424" i="1" s="1"/>
  <c r="F128" i="6"/>
  <c r="F127" i="6"/>
  <c r="F126" i="6"/>
  <c r="F125" i="6"/>
  <c r="F124" i="6"/>
  <c r="F123" i="6"/>
  <c r="E122" i="6"/>
  <c r="D122" i="6"/>
  <c r="F122" i="6" s="1"/>
  <c r="F121" i="6"/>
  <c r="F120" i="6"/>
  <c r="F119" i="6"/>
  <c r="F118" i="6"/>
  <c r="E118" i="6"/>
  <c r="D118" i="6"/>
  <c r="F117" i="6"/>
  <c r="F116" i="6"/>
  <c r="F115" i="6"/>
  <c r="E115" i="6"/>
  <c r="D115" i="6"/>
  <c r="D114" i="6" s="1"/>
  <c r="F114" i="6" s="1"/>
  <c r="E114" i="6"/>
  <c r="I27" i="3" s="1"/>
  <c r="F113" i="6"/>
  <c r="F112" i="6"/>
  <c r="F111" i="6"/>
  <c r="F110" i="6"/>
  <c r="F109" i="6"/>
  <c r="F108"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1376" i="1" s="1"/>
  <c r="D82" i="6"/>
  <c r="C1376" i="1" s="1"/>
  <c r="F81" i="6"/>
  <c r="F80" i="6"/>
  <c r="F79" i="6"/>
  <c r="F78" i="6"/>
  <c r="F77" i="6"/>
  <c r="F76" i="6"/>
  <c r="F75" i="6"/>
  <c r="E75" i="6"/>
  <c r="D1369" i="1" s="1"/>
  <c r="D75" i="6"/>
  <c r="C1369" i="1"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D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50" i="5" s="1"/>
  <c r="F249" i="5"/>
  <c r="F248" i="5"/>
  <c r="F247" i="5"/>
  <c r="E246" i="5"/>
  <c r="E245" i="5" s="1"/>
  <c r="D246" i="5"/>
  <c r="F244" i="5"/>
  <c r="F243" i="5"/>
  <c r="E242" i="5"/>
  <c r="D1219" i="1" s="1"/>
  <c r="D242" i="5"/>
  <c r="F241" i="5"/>
  <c r="F240"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F191" i="5"/>
  <c r="E191" i="5"/>
  <c r="D191" i="5"/>
  <c r="E190" i="5"/>
  <c r="H291" i="9" s="1"/>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E146" i="5"/>
  <c r="D1124" i="1" s="1"/>
  <c r="D146" i="5"/>
  <c r="F145" i="5"/>
  <c r="F144" i="5"/>
  <c r="F143" i="5"/>
  <c r="F142" i="5"/>
  <c r="E142" i="5"/>
  <c r="D142" i="5"/>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E79" i="5"/>
  <c r="D79" i="5"/>
  <c r="F79" i="5" s="1"/>
  <c r="E78" i="5"/>
  <c r="D1056" i="1" s="1"/>
  <c r="D78" i="5"/>
  <c r="C1056" i="1" s="1"/>
  <c r="F77" i="5"/>
  <c r="F76" i="5"/>
  <c r="F75" i="5"/>
  <c r="F74" i="5"/>
  <c r="F73" i="5"/>
  <c r="F72" i="5"/>
  <c r="F71" i="5"/>
  <c r="E70" i="5"/>
  <c r="E69" i="5" s="1"/>
  <c r="D1047" i="1" s="1"/>
  <c r="D70" i="5"/>
  <c r="F67" i="5"/>
  <c r="F66" i="5"/>
  <c r="F65" i="5"/>
  <c r="F64" i="5"/>
  <c r="E63" i="5"/>
  <c r="D63" i="5"/>
  <c r="F63" i="5" s="1"/>
  <c r="F62" i="5"/>
  <c r="F61" i="5"/>
  <c r="F60" i="5"/>
  <c r="F59" i="5"/>
  <c r="F58" i="5"/>
  <c r="F57" i="5"/>
  <c r="E56" i="5"/>
  <c r="D1034" i="1" s="1"/>
  <c r="G1034" i="1" s="1"/>
  <c r="D56" i="5"/>
  <c r="F55" i="5"/>
  <c r="F54" i="5"/>
  <c r="F53" i="5"/>
  <c r="E52" i="5"/>
  <c r="D52" i="5"/>
  <c r="F52" i="5" s="1"/>
  <c r="F51" i="5"/>
  <c r="F50" i="5"/>
  <c r="F49" i="5"/>
  <c r="F48" i="5"/>
  <c r="F47" i="5"/>
  <c r="F46" i="5"/>
  <c r="E45" i="5"/>
  <c r="D45" i="5"/>
  <c r="C1023" i="1" s="1"/>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F19" i="5"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D603" i="4"/>
  <c r="G142" i="9" s="1"/>
  <c r="F602" i="4"/>
  <c r="F601" i="4"/>
  <c r="F600" i="4"/>
  <c r="E599" i="4"/>
  <c r="D599" i="4"/>
  <c r="F599" i="4" s="1"/>
  <c r="F598" i="4"/>
  <c r="F597" i="4"/>
  <c r="F596" i="4"/>
  <c r="F595" i="4"/>
  <c r="E594" i="4"/>
  <c r="D594" i="4"/>
  <c r="F592" i="4"/>
  <c r="F591" i="4"/>
  <c r="E590" i="4"/>
  <c r="D590" i="4"/>
  <c r="F590" i="4" s="1"/>
  <c r="F589" i="4"/>
  <c r="F588" i="4"/>
  <c r="E587" i="4"/>
  <c r="E580" i="4" s="1"/>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E567" i="4"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E418" i="4"/>
  <c r="D413" i="1" s="1"/>
  <c r="D418" i="4"/>
  <c r="E417" i="4"/>
  <c r="D417" i="4"/>
  <c r="F417" i="4" s="1"/>
  <c r="E416" i="4"/>
  <c r="E643" i="4" s="1"/>
  <c r="D416" i="4"/>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3" i="4"/>
  <c r="F302" i="4"/>
  <c r="F301" i="4"/>
  <c r="E300" i="4"/>
  <c r="E299" i="4" s="1"/>
  <c r="D294" i="1"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69" i="1" s="1"/>
  <c r="D273" i="4"/>
  <c r="F272" i="4"/>
  <c r="F271" i="4"/>
  <c r="F270" i="4"/>
  <c r="F269" i="4"/>
  <c r="F268" i="4"/>
  <c r="E268" i="4"/>
  <c r="D268" i="4"/>
  <c r="F267" i="4"/>
  <c r="F266" i="4"/>
  <c r="F265" i="4"/>
  <c r="E264" i="4"/>
  <c r="D264" i="4"/>
  <c r="C260" i="1" s="1"/>
  <c r="F262" i="4"/>
  <c r="F261" i="4"/>
  <c r="F260" i="4"/>
  <c r="E259" i="4"/>
  <c r="D259" i="4"/>
  <c r="F258" i="4"/>
  <c r="F257" i="4"/>
  <c r="F256" i="4"/>
  <c r="F255" i="4"/>
  <c r="F254" i="4"/>
  <c r="E253" i="4"/>
  <c r="E252" i="4" s="1"/>
  <c r="D248" i="1" s="1"/>
  <c r="D253" i="4"/>
  <c r="F253" i="4" s="1"/>
  <c r="D252" i="4"/>
  <c r="F251" i="4"/>
  <c r="F250" i="4"/>
  <c r="F249" i="4"/>
  <c r="F248" i="4"/>
  <c r="F247" i="4"/>
  <c r="E247" i="4"/>
  <c r="D247" i="4"/>
  <c r="F246" i="4"/>
  <c r="F245" i="4"/>
  <c r="E244" i="4"/>
  <c r="D244" i="4"/>
  <c r="F244" i="4" s="1"/>
  <c r="F243" i="4"/>
  <c r="F242" i="4"/>
  <c r="F241" i="4"/>
  <c r="F240" i="4"/>
  <c r="E240" i="4"/>
  <c r="E224" i="4" s="1"/>
  <c r="D220" i="1" s="1"/>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5" i="1" s="1"/>
  <c r="D219" i="4"/>
  <c r="F219" i="4" s="1"/>
  <c r="F218" i="4"/>
  <c r="F217" i="4"/>
  <c r="F216" i="4"/>
  <c r="E216" i="4"/>
  <c r="D216" i="4"/>
  <c r="D215" i="4"/>
  <c r="F215" i="4" s="1"/>
  <c r="F214" i="4"/>
  <c r="F213" i="4"/>
  <c r="F212" i="4"/>
  <c r="F211" i="4"/>
  <c r="E210" i="4"/>
  <c r="D206" i="1" s="1"/>
  <c r="D210" i="4"/>
  <c r="F209" i="4"/>
  <c r="F208" i="4"/>
  <c r="F207" i="4"/>
  <c r="F206" i="4"/>
  <c r="F205" i="4"/>
  <c r="F204" i="4"/>
  <c r="F203" i="4"/>
  <c r="E202" i="4"/>
  <c r="F202" i="4" s="1"/>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35" i="1" s="1"/>
  <c r="D140" i="4"/>
  <c r="F138" i="4"/>
  <c r="F137" i="4"/>
  <c r="F136" i="4"/>
  <c r="F135" i="4"/>
  <c r="F134" i="4"/>
  <c r="E134" i="4"/>
  <c r="E133" i="4" s="1"/>
  <c r="D134" i="4"/>
  <c r="D133" i="4"/>
  <c r="F133" i="4" s="1"/>
  <c r="F132" i="4"/>
  <c r="F131" i="4"/>
  <c r="F130" i="4"/>
  <c r="F129" i="4"/>
  <c r="E128" i="4"/>
  <c r="D128" i="4"/>
  <c r="F128" i="4" s="1"/>
  <c r="F127" i="4"/>
  <c r="F126" i="4"/>
  <c r="E125" i="4"/>
  <c r="E124" i="4" s="1"/>
  <c r="D125" i="4"/>
  <c r="F123" i="4"/>
  <c r="F122" i="4"/>
  <c r="F121" i="4"/>
  <c r="E120" i="4"/>
  <c r="F120" i="4" s="1"/>
  <c r="D120" i="4"/>
  <c r="F119" i="4"/>
  <c r="F118" i="4"/>
  <c r="F117" i="4"/>
  <c r="F116" i="4"/>
  <c r="F115" i="4"/>
  <c r="F114" i="4"/>
  <c r="F113" i="4"/>
  <c r="E112" i="4"/>
  <c r="D112" i="4"/>
  <c r="F111" i="4"/>
  <c r="F110" i="4"/>
  <c r="F109" i="4"/>
  <c r="F108" i="4"/>
  <c r="E107" i="4"/>
  <c r="F107"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E82" i="4"/>
  <c r="D78" i="1" s="1"/>
  <c r="F81" i="4"/>
  <c r="F80" i="4"/>
  <c r="F79" i="4"/>
  <c r="F78" i="4"/>
  <c r="E77" i="4"/>
  <c r="D77" i="4"/>
  <c r="F77" i="4" s="1"/>
  <c r="F76" i="4"/>
  <c r="F75" i="4"/>
  <c r="E74" i="4"/>
  <c r="D74" i="4"/>
  <c r="F74" i="4" s="1"/>
  <c r="F73" i="4"/>
  <c r="F72" i="4"/>
  <c r="F71" i="4"/>
  <c r="E71" i="4"/>
  <c r="D71" i="4"/>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G1578" i="1"/>
  <c r="C1578" i="1"/>
  <c r="H1578" i="1" s="1"/>
  <c r="C1577" i="1"/>
  <c r="C1576" i="1"/>
  <c r="H1575" i="1"/>
  <c r="G1575" i="1"/>
  <c r="C1575" i="1"/>
  <c r="C1574" i="1"/>
  <c r="G1574" i="1" s="1"/>
  <c r="G1573" i="1"/>
  <c r="C1573" i="1"/>
  <c r="H1573" i="1" s="1"/>
  <c r="C1572" i="1"/>
  <c r="H1571" i="1"/>
  <c r="G1571" i="1"/>
  <c r="C1571" i="1"/>
  <c r="H1570" i="1"/>
  <c r="G1570" i="1"/>
  <c r="C1570" i="1"/>
  <c r="C1569" i="1"/>
  <c r="C1568" i="1"/>
  <c r="G1568" i="1" s="1"/>
  <c r="H1567" i="1"/>
  <c r="G1567" i="1"/>
  <c r="C1567" i="1"/>
  <c r="H1566" i="1"/>
  <c r="C1566" i="1"/>
  <c r="G1566" i="1" s="1"/>
  <c r="C1565" i="1"/>
  <c r="C1564" i="1"/>
  <c r="H1563" i="1"/>
  <c r="G1563" i="1"/>
  <c r="C1563" i="1"/>
  <c r="H1562" i="1"/>
  <c r="G1562" i="1"/>
  <c r="C1562" i="1"/>
  <c r="C1561" i="1"/>
  <c r="C1560" i="1"/>
  <c r="G1560" i="1" s="1"/>
  <c r="H1559" i="1"/>
  <c r="G1559" i="1"/>
  <c r="C1559" i="1"/>
  <c r="H1558" i="1"/>
  <c r="C1558" i="1"/>
  <c r="G1558" i="1" s="1"/>
  <c r="C1557" i="1"/>
  <c r="C1556" i="1"/>
  <c r="H1555" i="1"/>
  <c r="G1555" i="1"/>
  <c r="C1555" i="1"/>
  <c r="H1554" i="1"/>
  <c r="C1554" i="1"/>
  <c r="G1554" i="1" s="1"/>
  <c r="C1553" i="1"/>
  <c r="H1552" i="1"/>
  <c r="C1552" i="1"/>
  <c r="G1552" i="1" s="1"/>
  <c r="H1551" i="1"/>
  <c r="G1551" i="1"/>
  <c r="C1551" i="1"/>
  <c r="C1550" i="1"/>
  <c r="C1549" i="1"/>
  <c r="H1549" i="1" s="1"/>
  <c r="C1548" i="1"/>
  <c r="H1547" i="1"/>
  <c r="G1547" i="1"/>
  <c r="C1547" i="1"/>
  <c r="C1546" i="1"/>
  <c r="H1546" i="1" s="1"/>
  <c r="C1545" i="1"/>
  <c r="C1544" i="1"/>
  <c r="H1543" i="1"/>
  <c r="G1543" i="1"/>
  <c r="C1543" i="1"/>
  <c r="C1542" i="1"/>
  <c r="G1541" i="1"/>
  <c r="C1541" i="1"/>
  <c r="H1541" i="1" s="1"/>
  <c r="C1540" i="1"/>
  <c r="H1539" i="1"/>
  <c r="G1539" i="1"/>
  <c r="C1539" i="1"/>
  <c r="C1538" i="1"/>
  <c r="H1538" i="1" s="1"/>
  <c r="C1537" i="1"/>
  <c r="C1536" i="1"/>
  <c r="H1535" i="1"/>
  <c r="G1535" i="1"/>
  <c r="C1535" i="1"/>
  <c r="H1534" i="1"/>
  <c r="C1534" i="1"/>
  <c r="G1534" i="1" s="1"/>
  <c r="C1533" i="1"/>
  <c r="C1532" i="1"/>
  <c r="C1531" i="1"/>
  <c r="H1531" i="1" s="1"/>
  <c r="C1530" i="1"/>
  <c r="G1530" i="1" s="1"/>
  <c r="C1529" i="1"/>
  <c r="C1528" i="1"/>
  <c r="H1527" i="1"/>
  <c r="G1527" i="1"/>
  <c r="C1527" i="1"/>
  <c r="H1526" i="1"/>
  <c r="C1526" i="1"/>
  <c r="G1526" i="1" s="1"/>
  <c r="C1525" i="1"/>
  <c r="H1525" i="1" s="1"/>
  <c r="C1524" i="1"/>
  <c r="H1523" i="1"/>
  <c r="G1523" i="1"/>
  <c r="C1523" i="1"/>
  <c r="C1522" i="1"/>
  <c r="G1522" i="1" s="1"/>
  <c r="C1521" i="1"/>
  <c r="H1520" i="1"/>
  <c r="C1520" i="1"/>
  <c r="G1520" i="1" s="1"/>
  <c r="H1516" i="1"/>
  <c r="C1516" i="1"/>
  <c r="G1516" i="1" s="1"/>
  <c r="H1515" i="1"/>
  <c r="C1515" i="1"/>
  <c r="G1515" i="1" s="1"/>
  <c r="G1514" i="1"/>
  <c r="C1514" i="1"/>
  <c r="H1514" i="1" s="1"/>
  <c r="G1513" i="1"/>
  <c r="C1513" i="1"/>
  <c r="H1513" i="1" s="1"/>
  <c r="H1512" i="1"/>
  <c r="C1512" i="1"/>
  <c r="G1512" i="1" s="1"/>
  <c r="C1511" i="1"/>
  <c r="H1511" i="1" s="1"/>
  <c r="C1510" i="1"/>
  <c r="H1510" i="1" s="1"/>
  <c r="G1509" i="1"/>
  <c r="C1509" i="1"/>
  <c r="H1509" i="1" s="1"/>
  <c r="H1508" i="1"/>
  <c r="C1508" i="1"/>
  <c r="G1508" i="1" s="1"/>
  <c r="H1507" i="1"/>
  <c r="C1507" i="1"/>
  <c r="G1507" i="1" s="1"/>
  <c r="C1506" i="1"/>
  <c r="H1506" i="1" s="1"/>
  <c r="C1505" i="1"/>
  <c r="H1505" i="1" s="1"/>
  <c r="C1504" i="1"/>
  <c r="G1504" i="1" s="1"/>
  <c r="C1503" i="1"/>
  <c r="H1503" i="1" s="1"/>
  <c r="H1502" i="1"/>
  <c r="C1502" i="1"/>
  <c r="G1502" i="1" s="1"/>
  <c r="H1500" i="1"/>
  <c r="C1500" i="1"/>
  <c r="G1500" i="1" s="1"/>
  <c r="C1498" i="1"/>
  <c r="C1497" i="1"/>
  <c r="H1497" i="1" s="1"/>
  <c r="C1496" i="1"/>
  <c r="H1495" i="1"/>
  <c r="G1495" i="1"/>
  <c r="C1495" i="1"/>
  <c r="C1494" i="1"/>
  <c r="H1494" i="1" s="1"/>
  <c r="C1493" i="1"/>
  <c r="C1492" i="1"/>
  <c r="G1491" i="1"/>
  <c r="C1491" i="1"/>
  <c r="H1491" i="1" s="1"/>
  <c r="C1490" i="1"/>
  <c r="G1490" i="1" s="1"/>
  <c r="G1489" i="1"/>
  <c r="C1489" i="1"/>
  <c r="H1489" i="1" s="1"/>
  <c r="C1488" i="1"/>
  <c r="H1487" i="1"/>
  <c r="G1487" i="1"/>
  <c r="C1487" i="1"/>
  <c r="C1486" i="1"/>
  <c r="G1486" i="1" s="1"/>
  <c r="C1485" i="1"/>
  <c r="C1484" i="1"/>
  <c r="G1484" i="1" s="1"/>
  <c r="C1482" i="1"/>
  <c r="G1482" i="1" s="1"/>
  <c r="C1480" i="1"/>
  <c r="D1479" i="1"/>
  <c r="C1479" i="1"/>
  <c r="D1478" i="1"/>
  <c r="C1478" i="1"/>
  <c r="D1477" i="1"/>
  <c r="G1477" i="1" s="1"/>
  <c r="C1477" i="1"/>
  <c r="G1476" i="1"/>
  <c r="D1476" i="1"/>
  <c r="C1476" i="1"/>
  <c r="C1475" i="1"/>
  <c r="J1474" i="1"/>
  <c r="D1474" i="1"/>
  <c r="C1474" i="1"/>
  <c r="H1473" i="1"/>
  <c r="D1473" i="1"/>
  <c r="C1473" i="1"/>
  <c r="D1472" i="1"/>
  <c r="G1472" i="1" s="1"/>
  <c r="C1472" i="1"/>
  <c r="H1471" i="1"/>
  <c r="G1471" i="1"/>
  <c r="I1471" i="1" s="1"/>
  <c r="D1471" i="1"/>
  <c r="C1471" i="1"/>
  <c r="J1471" i="1" s="1"/>
  <c r="D1470" i="1"/>
  <c r="G1468" i="1"/>
  <c r="D1468" i="1"/>
  <c r="C1468" i="1"/>
  <c r="H1467" i="1"/>
  <c r="D1467" i="1"/>
  <c r="C1467" i="1"/>
  <c r="D1466" i="1"/>
  <c r="C1466" i="1"/>
  <c r="D1465" i="1"/>
  <c r="C1465" i="1"/>
  <c r="D1464" i="1"/>
  <c r="G1464" i="1" s="1"/>
  <c r="C1464" i="1"/>
  <c r="G1463" i="1"/>
  <c r="D1463" i="1"/>
  <c r="C1463" i="1"/>
  <c r="D1462" i="1"/>
  <c r="C1462" i="1"/>
  <c r="D1461" i="1"/>
  <c r="C1461" i="1"/>
  <c r="D1460" i="1"/>
  <c r="C1460" i="1"/>
  <c r="D1459" i="1"/>
  <c r="J1459" i="1" s="1"/>
  <c r="C1459" i="1"/>
  <c r="H1458" i="1"/>
  <c r="G1458" i="1"/>
  <c r="D1458" i="1"/>
  <c r="C1458" i="1"/>
  <c r="J1458" i="1" s="1"/>
  <c r="J1457" i="1"/>
  <c r="G1457" i="1"/>
  <c r="I1457" i="1" s="1"/>
  <c r="D1457" i="1"/>
  <c r="C1457" i="1"/>
  <c r="H1457" i="1" s="1"/>
  <c r="D1456" i="1"/>
  <c r="C1456" i="1"/>
  <c r="D1455" i="1"/>
  <c r="C1455" i="1"/>
  <c r="C1454" i="1"/>
  <c r="C1453" i="1"/>
  <c r="H1452" i="1"/>
  <c r="D1452" i="1"/>
  <c r="C1452" i="1"/>
  <c r="D1451" i="1"/>
  <c r="C1451" i="1"/>
  <c r="H1450" i="1"/>
  <c r="G1450" i="1"/>
  <c r="I1450" i="1" s="1"/>
  <c r="D1450" i="1"/>
  <c r="C1450" i="1"/>
  <c r="J1450" i="1" s="1"/>
  <c r="G1449" i="1"/>
  <c r="I1449" i="1" s="1"/>
  <c r="D1449" i="1"/>
  <c r="C1449" i="1"/>
  <c r="H1449" i="1" s="1"/>
  <c r="H1448" i="1"/>
  <c r="D1448" i="1"/>
  <c r="C1448" i="1"/>
  <c r="D1447" i="1"/>
  <c r="J1447" i="1" s="1"/>
  <c r="C1447" i="1"/>
  <c r="H1446" i="1"/>
  <c r="G1446" i="1"/>
  <c r="I1446" i="1" s="1"/>
  <c r="D1446" i="1"/>
  <c r="C1446" i="1"/>
  <c r="J1446" i="1" s="1"/>
  <c r="D1445" i="1"/>
  <c r="C1445" i="1"/>
  <c r="J1444" i="1"/>
  <c r="H1444" i="1"/>
  <c r="G1444" i="1"/>
  <c r="I1444" i="1" s="1"/>
  <c r="D1444" i="1"/>
  <c r="C1444" i="1"/>
  <c r="J1443" i="1"/>
  <c r="D1443" i="1"/>
  <c r="C1443" i="1"/>
  <c r="J1442" i="1"/>
  <c r="G1442" i="1"/>
  <c r="I1442" i="1" s="1"/>
  <c r="D1442" i="1"/>
  <c r="H1442" i="1" s="1"/>
  <c r="C1442" i="1"/>
  <c r="H1441" i="1"/>
  <c r="D1441" i="1"/>
  <c r="C1441" i="1"/>
  <c r="J1440" i="1"/>
  <c r="H1440" i="1"/>
  <c r="G1440" i="1"/>
  <c r="D1440" i="1"/>
  <c r="C1440" i="1"/>
  <c r="J1439" i="1"/>
  <c r="D1439" i="1"/>
  <c r="C1439" i="1"/>
  <c r="H1438" i="1"/>
  <c r="D1438" i="1"/>
  <c r="C1438" i="1"/>
  <c r="G1438" i="1" s="1"/>
  <c r="D1437" i="1"/>
  <c r="D1434" i="1"/>
  <c r="H1434" i="1" s="1"/>
  <c r="C1434" i="1"/>
  <c r="D1433" i="1"/>
  <c r="C1433" i="1"/>
  <c r="D1432" i="1"/>
  <c r="C1432" i="1"/>
  <c r="D1431" i="1"/>
  <c r="C1431" i="1"/>
  <c r="D1430" i="1"/>
  <c r="C1430" i="1"/>
  <c r="D1429" i="1"/>
  <c r="C1429" i="1"/>
  <c r="D1428" i="1"/>
  <c r="C1428" i="1"/>
  <c r="G1428" i="1" s="1"/>
  <c r="D1427" i="1"/>
  <c r="C1427" i="1"/>
  <c r="D1426" i="1"/>
  <c r="C1426" i="1"/>
  <c r="D1425" i="1"/>
  <c r="C1425" i="1"/>
  <c r="H1425" i="1" s="1"/>
  <c r="D1424" i="1"/>
  <c r="D1423" i="1"/>
  <c r="D1422" i="1"/>
  <c r="H1422" i="1" s="1"/>
  <c r="C1422" i="1"/>
  <c r="D1421" i="1"/>
  <c r="H1421" i="1" s="1"/>
  <c r="C1421" i="1"/>
  <c r="D1420" i="1"/>
  <c r="C1420" i="1"/>
  <c r="D1419" i="1"/>
  <c r="C1419" i="1"/>
  <c r="H1418" i="1"/>
  <c r="D1418" i="1"/>
  <c r="C1418" i="1"/>
  <c r="G1418" i="1" s="1"/>
  <c r="D1417" i="1"/>
  <c r="H1417" i="1" s="1"/>
  <c r="C1417" i="1"/>
  <c r="D1416" i="1"/>
  <c r="C1416" i="1"/>
  <c r="D1415" i="1"/>
  <c r="C1415" i="1"/>
  <c r="D1414" i="1"/>
  <c r="C1414" i="1"/>
  <c r="D1413" i="1"/>
  <c r="H1413" i="1" s="1"/>
  <c r="C1413" i="1"/>
  <c r="H1412" i="1"/>
  <c r="D1412" i="1"/>
  <c r="C1412" i="1"/>
  <c r="G1412" i="1" s="1"/>
  <c r="D1411" i="1"/>
  <c r="C1411" i="1"/>
  <c r="D1410" i="1"/>
  <c r="C1410" i="1"/>
  <c r="D1409" i="1"/>
  <c r="C1409" i="1"/>
  <c r="D1408" i="1"/>
  <c r="C1408" i="1"/>
  <c r="D1407" i="1"/>
  <c r="C1407" i="1"/>
  <c r="H1406" i="1"/>
  <c r="D1406" i="1"/>
  <c r="C1406" i="1"/>
  <c r="G1406" i="1" s="1"/>
  <c r="D1405" i="1"/>
  <c r="H1405" i="1" s="1"/>
  <c r="C1405" i="1"/>
  <c r="D1404" i="1"/>
  <c r="C1404" i="1"/>
  <c r="D1403" i="1"/>
  <c r="C1403" i="1"/>
  <c r="D1402" i="1"/>
  <c r="C1402" i="1"/>
  <c r="D1401" i="1"/>
  <c r="D1400" i="1"/>
  <c r="C1400" i="1"/>
  <c r="D1399" i="1"/>
  <c r="C1399" i="1"/>
  <c r="D1398" i="1"/>
  <c r="C1398" i="1"/>
  <c r="D1397" i="1"/>
  <c r="H1397" i="1" s="1"/>
  <c r="C1397" i="1"/>
  <c r="H1396" i="1"/>
  <c r="D1396" i="1"/>
  <c r="C1396" i="1"/>
  <c r="G1396" i="1" s="1"/>
  <c r="D1395" i="1"/>
  <c r="C1395" i="1"/>
  <c r="D1394" i="1"/>
  <c r="C1394" i="1"/>
  <c r="H1393" i="1"/>
  <c r="D1393" i="1"/>
  <c r="C1393" i="1"/>
  <c r="D1392" i="1"/>
  <c r="H1392" i="1" s="1"/>
  <c r="C1392" i="1"/>
  <c r="D1391" i="1"/>
  <c r="C1391" i="1"/>
  <c r="H1390" i="1"/>
  <c r="D1390" i="1"/>
  <c r="C1390" i="1"/>
  <c r="G1390" i="1" s="1"/>
  <c r="D1389" i="1"/>
  <c r="H1389" i="1" s="1"/>
  <c r="C1389" i="1"/>
  <c r="D1388" i="1"/>
  <c r="C1388" i="1"/>
  <c r="D1387" i="1"/>
  <c r="C1387" i="1"/>
  <c r="H1386" i="1"/>
  <c r="D1386" i="1"/>
  <c r="C1386" i="1"/>
  <c r="G1386" i="1" s="1"/>
  <c r="D1385" i="1"/>
  <c r="H1385" i="1" s="1"/>
  <c r="C1385" i="1"/>
  <c r="D1384" i="1"/>
  <c r="C1384" i="1"/>
  <c r="D1383" i="1"/>
  <c r="D1382" i="1"/>
  <c r="C1382" i="1"/>
  <c r="D1381" i="1"/>
  <c r="H1381" i="1" s="1"/>
  <c r="C1381" i="1"/>
  <c r="D1380" i="1"/>
  <c r="H1380" i="1" s="1"/>
  <c r="C1380" i="1"/>
  <c r="D1379" i="1"/>
  <c r="C1379" i="1"/>
  <c r="D1378" i="1"/>
  <c r="C1378" i="1"/>
  <c r="H1377" i="1"/>
  <c r="D1377" i="1"/>
  <c r="C1377" i="1"/>
  <c r="D1375" i="1"/>
  <c r="C1375" i="1"/>
  <c r="H1374" i="1"/>
  <c r="D1374" i="1"/>
  <c r="C1374" i="1"/>
  <c r="G1374" i="1" s="1"/>
  <c r="D1373" i="1"/>
  <c r="H1373" i="1" s="1"/>
  <c r="C1373" i="1"/>
  <c r="D1372" i="1"/>
  <c r="C1372" i="1"/>
  <c r="D1371" i="1"/>
  <c r="C1371" i="1"/>
  <c r="D1370" i="1"/>
  <c r="C1370" i="1"/>
  <c r="G1370" i="1" s="1"/>
  <c r="D1368" i="1"/>
  <c r="C1368" i="1"/>
  <c r="G1367" i="1"/>
  <c r="D1367" i="1"/>
  <c r="C1367" i="1"/>
  <c r="H1367" i="1" s="1"/>
  <c r="D1366" i="1"/>
  <c r="G1366" i="1" s="1"/>
  <c r="C1366" i="1"/>
  <c r="D1365" i="1"/>
  <c r="C1365" i="1"/>
  <c r="D1364" i="1"/>
  <c r="C1364" i="1"/>
  <c r="G1363" i="1"/>
  <c r="D1363" i="1"/>
  <c r="C1363" i="1"/>
  <c r="H1363" i="1" s="1"/>
  <c r="D1362" i="1"/>
  <c r="G1362" i="1" s="1"/>
  <c r="C1362" i="1"/>
  <c r="D1361" i="1"/>
  <c r="C1361" i="1"/>
  <c r="D1360" i="1"/>
  <c r="C1360" i="1"/>
  <c r="G1359" i="1"/>
  <c r="D1359" i="1"/>
  <c r="C1359" i="1"/>
  <c r="H1359" i="1" s="1"/>
  <c r="D1358" i="1"/>
  <c r="G1358" i="1" s="1"/>
  <c r="C1358" i="1"/>
  <c r="D1357" i="1"/>
  <c r="C1357" i="1"/>
  <c r="D1356" i="1"/>
  <c r="C1356" i="1"/>
  <c r="G1355" i="1"/>
  <c r="D1355" i="1"/>
  <c r="C1355" i="1"/>
  <c r="H1355" i="1" s="1"/>
  <c r="D1354" i="1"/>
  <c r="G1354" i="1" s="1"/>
  <c r="C1354" i="1"/>
  <c r="D1353" i="1"/>
  <c r="C1353" i="1"/>
  <c r="D1352" i="1"/>
  <c r="C1352" i="1"/>
  <c r="G1351" i="1"/>
  <c r="D1351" i="1"/>
  <c r="C1351" i="1"/>
  <c r="H1351" i="1" s="1"/>
  <c r="D1350" i="1"/>
  <c r="G1350" i="1" s="1"/>
  <c r="C1350" i="1"/>
  <c r="D1349" i="1"/>
  <c r="C1349" i="1"/>
  <c r="D1348" i="1"/>
  <c r="C1348" i="1"/>
  <c r="G1347" i="1"/>
  <c r="D1347" i="1"/>
  <c r="C1347" i="1"/>
  <c r="H1347" i="1" s="1"/>
  <c r="D1346" i="1"/>
  <c r="G1346" i="1" s="1"/>
  <c r="C1346" i="1"/>
  <c r="D1345" i="1"/>
  <c r="C1345" i="1"/>
  <c r="D1344" i="1"/>
  <c r="C1344" i="1"/>
  <c r="G1343" i="1"/>
  <c r="D1343" i="1"/>
  <c r="C1343" i="1"/>
  <c r="H1343" i="1" s="1"/>
  <c r="D1342" i="1"/>
  <c r="G1342" i="1" s="1"/>
  <c r="C1342" i="1"/>
  <c r="D1341" i="1"/>
  <c r="C1341" i="1"/>
  <c r="D1340" i="1"/>
  <c r="C1340" i="1"/>
  <c r="G1339" i="1"/>
  <c r="D1339" i="1"/>
  <c r="C1339" i="1"/>
  <c r="H1339" i="1" s="1"/>
  <c r="D1338" i="1"/>
  <c r="G1338" i="1" s="1"/>
  <c r="C1338" i="1"/>
  <c r="D1337" i="1"/>
  <c r="C1337" i="1"/>
  <c r="D1336" i="1"/>
  <c r="C1336" i="1"/>
  <c r="G1335" i="1"/>
  <c r="D1335" i="1"/>
  <c r="C1335" i="1"/>
  <c r="H1335" i="1" s="1"/>
  <c r="D1334" i="1"/>
  <c r="G1334" i="1" s="1"/>
  <c r="C1334" i="1"/>
  <c r="D1333" i="1"/>
  <c r="C1333" i="1"/>
  <c r="D1332" i="1"/>
  <c r="C1332" i="1"/>
  <c r="G1331" i="1"/>
  <c r="D1331" i="1"/>
  <c r="C1331" i="1"/>
  <c r="H1331" i="1" s="1"/>
  <c r="D1330" i="1"/>
  <c r="G1330" i="1" s="1"/>
  <c r="C1330" i="1"/>
  <c r="D1329" i="1"/>
  <c r="D1328" i="1"/>
  <c r="C1328" i="1"/>
  <c r="D1327" i="1"/>
  <c r="C1327" i="1"/>
  <c r="H1327" i="1" s="1"/>
  <c r="D1326" i="1"/>
  <c r="G1326" i="1" s="1"/>
  <c r="C1326" i="1"/>
  <c r="D1325" i="1"/>
  <c r="C1325" i="1"/>
  <c r="D1324" i="1"/>
  <c r="C1324" i="1"/>
  <c r="G1323" i="1"/>
  <c r="D1323" i="1"/>
  <c r="C1323" i="1"/>
  <c r="H1323" i="1" s="1"/>
  <c r="D1322" i="1"/>
  <c r="D1321" i="1"/>
  <c r="C1321" i="1"/>
  <c r="D1320" i="1"/>
  <c r="C1320" i="1"/>
  <c r="G1319" i="1"/>
  <c r="D1319" i="1"/>
  <c r="C1319" i="1"/>
  <c r="H1319" i="1" s="1"/>
  <c r="D1318" i="1"/>
  <c r="G1318" i="1" s="1"/>
  <c r="C1318" i="1"/>
  <c r="D1317" i="1"/>
  <c r="C1317" i="1"/>
  <c r="D1316" i="1"/>
  <c r="C1316" i="1"/>
  <c r="G1315" i="1"/>
  <c r="D1315" i="1"/>
  <c r="C1315" i="1"/>
  <c r="H1315" i="1" s="1"/>
  <c r="D1314" i="1"/>
  <c r="G1314" i="1" s="1"/>
  <c r="C1314" i="1"/>
  <c r="D1313" i="1"/>
  <c r="C1313" i="1"/>
  <c r="D1312" i="1"/>
  <c r="C1312" i="1"/>
  <c r="G1311" i="1"/>
  <c r="D1311" i="1"/>
  <c r="C1311" i="1"/>
  <c r="H1311" i="1" s="1"/>
  <c r="D1310" i="1"/>
  <c r="G1310" i="1" s="1"/>
  <c r="C1310" i="1"/>
  <c r="D1309" i="1"/>
  <c r="C1309" i="1"/>
  <c r="D1308" i="1"/>
  <c r="C1308" i="1"/>
  <c r="D1307" i="1"/>
  <c r="C1307" i="1"/>
  <c r="H1307" i="1" s="1"/>
  <c r="D1306" i="1"/>
  <c r="G1306" i="1" s="1"/>
  <c r="C1306" i="1"/>
  <c r="D1305" i="1"/>
  <c r="C1305" i="1"/>
  <c r="D1304" i="1"/>
  <c r="C1304" i="1"/>
  <c r="G1303" i="1"/>
  <c r="D1303" i="1"/>
  <c r="C1303" i="1"/>
  <c r="H1303" i="1" s="1"/>
  <c r="D1302" i="1"/>
  <c r="G1302" i="1" s="1"/>
  <c r="C1302" i="1"/>
  <c r="D1301" i="1"/>
  <c r="C1301" i="1"/>
  <c r="D1300" i="1"/>
  <c r="C1300" i="1"/>
  <c r="D1298" i="1"/>
  <c r="G1298" i="1" s="1"/>
  <c r="C1298" i="1"/>
  <c r="D1297" i="1"/>
  <c r="C1297" i="1"/>
  <c r="D1296" i="1"/>
  <c r="C1296" i="1"/>
  <c r="G1295" i="1"/>
  <c r="D1295" i="1"/>
  <c r="C1295" i="1"/>
  <c r="H1295" i="1" s="1"/>
  <c r="D1294" i="1"/>
  <c r="G1294" i="1" s="1"/>
  <c r="C1294" i="1"/>
  <c r="D1293" i="1"/>
  <c r="C1293" i="1"/>
  <c r="D1292" i="1"/>
  <c r="C1292" i="1"/>
  <c r="G1291" i="1"/>
  <c r="D1291" i="1"/>
  <c r="C1291" i="1"/>
  <c r="H1291" i="1" s="1"/>
  <c r="D1290" i="1"/>
  <c r="C1290" i="1"/>
  <c r="D1289" i="1"/>
  <c r="C1289" i="1"/>
  <c r="D1288" i="1"/>
  <c r="C1288" i="1"/>
  <c r="D1287" i="1"/>
  <c r="C1287" i="1"/>
  <c r="H1287" i="1" s="1"/>
  <c r="D1286" i="1"/>
  <c r="G1286" i="1" s="1"/>
  <c r="C1286" i="1"/>
  <c r="D1285" i="1"/>
  <c r="C1285" i="1"/>
  <c r="D1284" i="1"/>
  <c r="C1284" i="1"/>
  <c r="D1283" i="1"/>
  <c r="C1283" i="1"/>
  <c r="H1283" i="1" s="1"/>
  <c r="D1282" i="1"/>
  <c r="C1282" i="1"/>
  <c r="G1281" i="1"/>
  <c r="D1281" i="1"/>
  <c r="C1281" i="1"/>
  <c r="H1281" i="1" s="1"/>
  <c r="D1280" i="1"/>
  <c r="C1280" i="1"/>
  <c r="D1279" i="1"/>
  <c r="C1279" i="1"/>
  <c r="H1279" i="1" s="1"/>
  <c r="D1278" i="1"/>
  <c r="C1278" i="1"/>
  <c r="G1278" i="1" s="1"/>
  <c r="D1277" i="1"/>
  <c r="C1277" i="1"/>
  <c r="D1276" i="1"/>
  <c r="C1276" i="1"/>
  <c r="D1275" i="1"/>
  <c r="C1275" i="1"/>
  <c r="H1275" i="1" s="1"/>
  <c r="D1274" i="1"/>
  <c r="G1274" i="1" s="1"/>
  <c r="C1274" i="1"/>
  <c r="D1273" i="1"/>
  <c r="C1273" i="1"/>
  <c r="H1273" i="1" s="1"/>
  <c r="D1272" i="1"/>
  <c r="C1272" i="1"/>
  <c r="D1271" i="1"/>
  <c r="C1271" i="1"/>
  <c r="H1271" i="1" s="1"/>
  <c r="D1270" i="1"/>
  <c r="C1270" i="1"/>
  <c r="D1269" i="1"/>
  <c r="C1269" i="1"/>
  <c r="H1269" i="1" s="1"/>
  <c r="D1268" i="1"/>
  <c r="C1268" i="1"/>
  <c r="D1267" i="1"/>
  <c r="C1267" i="1"/>
  <c r="H1267" i="1" s="1"/>
  <c r="D1266" i="1"/>
  <c r="C1266" i="1"/>
  <c r="D1265" i="1"/>
  <c r="G1265" i="1" s="1"/>
  <c r="C1265" i="1"/>
  <c r="D1264" i="1"/>
  <c r="C1264" i="1"/>
  <c r="D1263" i="1"/>
  <c r="C1263" i="1"/>
  <c r="D1262" i="1"/>
  <c r="C1262" i="1"/>
  <c r="D1261" i="1"/>
  <c r="C1261" i="1"/>
  <c r="D1260" i="1"/>
  <c r="C1260" i="1"/>
  <c r="D1259" i="1"/>
  <c r="C1259" i="1"/>
  <c r="D1258" i="1"/>
  <c r="G1258" i="1" s="1"/>
  <c r="C1258" i="1"/>
  <c r="D1257" i="1"/>
  <c r="C1257" i="1"/>
  <c r="D1256" i="1"/>
  <c r="C1256" i="1"/>
  <c r="D1255" i="1"/>
  <c r="C1255" i="1"/>
  <c r="D1254" i="1"/>
  <c r="C1254" i="1"/>
  <c r="D1253" i="1"/>
  <c r="C1253" i="1"/>
  <c r="D1252" i="1"/>
  <c r="C1252" i="1"/>
  <c r="D1251" i="1"/>
  <c r="C1251" i="1"/>
  <c r="D1250" i="1"/>
  <c r="C1250" i="1"/>
  <c r="G1249" i="1"/>
  <c r="D1249" i="1"/>
  <c r="C1249" i="1"/>
  <c r="H1249" i="1" s="1"/>
  <c r="D1248" i="1"/>
  <c r="C1248" i="1"/>
  <c r="D1247" i="1"/>
  <c r="C1247" i="1"/>
  <c r="H1247" i="1" s="1"/>
  <c r="D1246" i="1"/>
  <c r="C1246" i="1"/>
  <c r="G1246" i="1" s="1"/>
  <c r="D1245" i="1"/>
  <c r="C1245" i="1"/>
  <c r="D1244" i="1"/>
  <c r="C1244" i="1"/>
  <c r="D1243" i="1"/>
  <c r="C1243" i="1"/>
  <c r="H1243" i="1" s="1"/>
  <c r="D1242" i="1"/>
  <c r="G1242" i="1" s="1"/>
  <c r="C1242" i="1"/>
  <c r="D1241" i="1"/>
  <c r="C1241" i="1"/>
  <c r="D1240" i="1"/>
  <c r="C1240" i="1"/>
  <c r="D1239" i="1"/>
  <c r="C1239" i="1"/>
  <c r="H1239" i="1" s="1"/>
  <c r="D1238" i="1"/>
  <c r="C1238" i="1"/>
  <c r="D1237" i="1"/>
  <c r="C1237" i="1"/>
  <c r="H1237" i="1" s="1"/>
  <c r="D1236" i="1"/>
  <c r="C1236" i="1"/>
  <c r="D1235" i="1"/>
  <c r="C1235" i="1"/>
  <c r="H1235" i="1" s="1"/>
  <c r="D1234" i="1"/>
  <c r="G1234" i="1" s="1"/>
  <c r="C1234" i="1"/>
  <c r="D1233" i="1"/>
  <c r="C1233" i="1"/>
  <c r="H1233" i="1" s="1"/>
  <c r="D1232" i="1"/>
  <c r="C1232" i="1"/>
  <c r="D1231" i="1"/>
  <c r="C1231" i="1"/>
  <c r="H1231" i="1" s="1"/>
  <c r="G1230" i="1"/>
  <c r="D1230" i="1"/>
  <c r="C1230" i="1"/>
  <c r="D1229" i="1"/>
  <c r="G1229" i="1" s="1"/>
  <c r="C1229" i="1"/>
  <c r="D1228" i="1"/>
  <c r="C1228" i="1"/>
  <c r="G1227" i="1"/>
  <c r="D1227" i="1"/>
  <c r="C1227" i="1"/>
  <c r="H1227" i="1" s="1"/>
  <c r="D1226" i="1"/>
  <c r="C1226" i="1"/>
  <c r="D1225" i="1"/>
  <c r="C1225" i="1"/>
  <c r="H1225" i="1" s="1"/>
  <c r="D1224" i="1"/>
  <c r="C1224" i="1"/>
  <c r="D1223" i="1"/>
  <c r="C1223" i="1"/>
  <c r="D1222" i="1"/>
  <c r="D1221" i="1"/>
  <c r="C1221" i="1"/>
  <c r="H1221" i="1" s="1"/>
  <c r="D1220" i="1"/>
  <c r="C1220" i="1"/>
  <c r="C1219" i="1"/>
  <c r="D1218" i="1"/>
  <c r="C1218" i="1"/>
  <c r="D1217" i="1"/>
  <c r="C1217" i="1"/>
  <c r="D1216" i="1"/>
  <c r="D1215" i="1"/>
  <c r="D1213" i="1"/>
  <c r="C1213" i="1"/>
  <c r="H1213" i="1" s="1"/>
  <c r="D1212" i="1"/>
  <c r="C1212" i="1"/>
  <c r="D1211" i="1"/>
  <c r="C1211" i="1"/>
  <c r="H1211" i="1" s="1"/>
  <c r="D1210" i="1"/>
  <c r="G1210" i="1" s="1"/>
  <c r="C1210" i="1"/>
  <c r="D1209" i="1"/>
  <c r="C1209" i="1"/>
  <c r="H1209" i="1" s="1"/>
  <c r="D1208" i="1"/>
  <c r="C1208" i="1"/>
  <c r="D1207" i="1"/>
  <c r="C1207" i="1"/>
  <c r="H1207" i="1" s="1"/>
  <c r="D1206" i="1"/>
  <c r="G1206" i="1" s="1"/>
  <c r="C1206" i="1"/>
  <c r="G1205" i="1"/>
  <c r="D1205" i="1"/>
  <c r="C1205" i="1"/>
  <c r="H1205" i="1" s="1"/>
  <c r="D1204" i="1"/>
  <c r="C1204" i="1"/>
  <c r="D1203" i="1"/>
  <c r="C1203" i="1"/>
  <c r="H1203" i="1" s="1"/>
  <c r="G1202" i="1"/>
  <c r="D1202" i="1"/>
  <c r="C1202" i="1"/>
  <c r="D1201" i="1"/>
  <c r="G1201" i="1" s="1"/>
  <c r="C1201" i="1"/>
  <c r="D1200" i="1"/>
  <c r="C1200" i="1"/>
  <c r="D1199" i="1"/>
  <c r="C1199" i="1"/>
  <c r="H1199" i="1" s="1"/>
  <c r="D1198" i="1"/>
  <c r="G1198" i="1" s="1"/>
  <c r="C1198" i="1"/>
  <c r="D1197" i="1"/>
  <c r="C1197" i="1"/>
  <c r="H1197" i="1" s="1"/>
  <c r="D1196" i="1"/>
  <c r="C1196" i="1"/>
  <c r="D1195" i="1"/>
  <c r="C1195" i="1"/>
  <c r="H1195" i="1" s="1"/>
  <c r="D1194" i="1"/>
  <c r="G1194" i="1" s="1"/>
  <c r="C1194" i="1"/>
  <c r="D1193" i="1"/>
  <c r="C1193" i="1"/>
  <c r="H1193" i="1" s="1"/>
  <c r="D1192" i="1"/>
  <c r="C1192" i="1"/>
  <c r="D1191" i="1"/>
  <c r="C1191" i="1"/>
  <c r="H1191" i="1" s="1"/>
  <c r="D1190" i="1"/>
  <c r="G1190" i="1" s="1"/>
  <c r="C1190" i="1"/>
  <c r="G1189" i="1"/>
  <c r="D1189" i="1"/>
  <c r="C1189" i="1"/>
  <c r="H1189" i="1" s="1"/>
  <c r="D1188" i="1"/>
  <c r="C1188" i="1"/>
  <c r="D1187" i="1"/>
  <c r="C1187" i="1"/>
  <c r="H1187" i="1" s="1"/>
  <c r="D1186" i="1"/>
  <c r="C1186" i="1"/>
  <c r="G1186" i="1" s="1"/>
  <c r="D1185" i="1"/>
  <c r="G1185" i="1" s="1"/>
  <c r="C1185" i="1"/>
  <c r="C1184" i="1"/>
  <c r="D1182" i="1"/>
  <c r="G1182" i="1" s="1"/>
  <c r="C1182" i="1"/>
  <c r="D1181" i="1"/>
  <c r="C1181" i="1"/>
  <c r="H1181" i="1" s="1"/>
  <c r="D1180" i="1"/>
  <c r="C1180" i="1"/>
  <c r="G1179" i="1"/>
  <c r="D1179" i="1"/>
  <c r="C1179" i="1"/>
  <c r="H1179" i="1" s="1"/>
  <c r="D1178" i="1"/>
  <c r="G1178" i="1" s="1"/>
  <c r="C1178" i="1"/>
  <c r="D1177" i="1"/>
  <c r="C1177" i="1"/>
  <c r="H1177" i="1" s="1"/>
  <c r="D1176" i="1"/>
  <c r="C1176" i="1"/>
  <c r="D1175" i="1"/>
  <c r="C1175" i="1"/>
  <c r="H1175" i="1" s="1"/>
  <c r="D1174" i="1"/>
  <c r="G1174" i="1" s="1"/>
  <c r="C1174" i="1"/>
  <c r="G1173" i="1"/>
  <c r="D1173" i="1"/>
  <c r="C1173" i="1"/>
  <c r="H1173" i="1" s="1"/>
  <c r="D1172" i="1"/>
  <c r="C1172" i="1"/>
  <c r="D1171" i="1"/>
  <c r="C1171" i="1"/>
  <c r="H1171" i="1" s="1"/>
  <c r="G1170" i="1"/>
  <c r="D1170" i="1"/>
  <c r="C1170" i="1"/>
  <c r="D1169" i="1"/>
  <c r="G1169" i="1" s="1"/>
  <c r="C1169" i="1"/>
  <c r="D1168" i="1"/>
  <c r="C1168" i="1"/>
  <c r="D1167" i="1"/>
  <c r="D1166" i="1"/>
  <c r="G1166" i="1" s="1"/>
  <c r="C1166" i="1"/>
  <c r="D1165" i="1"/>
  <c r="C1165" i="1"/>
  <c r="D1164" i="1"/>
  <c r="C1164" i="1"/>
  <c r="G1163" i="1"/>
  <c r="D1163" i="1"/>
  <c r="C1163" i="1"/>
  <c r="H1163" i="1" s="1"/>
  <c r="D1162" i="1"/>
  <c r="C1162" i="1"/>
  <c r="D1161" i="1"/>
  <c r="C1161" i="1"/>
  <c r="H1161" i="1" s="1"/>
  <c r="D1160" i="1"/>
  <c r="C1160" i="1"/>
  <c r="D1159" i="1"/>
  <c r="C1159" i="1"/>
  <c r="H1159" i="1" s="1"/>
  <c r="D1158" i="1"/>
  <c r="C1158" i="1"/>
  <c r="C1157" i="1"/>
  <c r="D1156" i="1"/>
  <c r="C1156" i="1"/>
  <c r="D1155" i="1"/>
  <c r="C1155" i="1"/>
  <c r="D1151" i="1"/>
  <c r="C1151" i="1"/>
  <c r="D1150" i="1"/>
  <c r="C1150" i="1"/>
  <c r="D1149" i="1"/>
  <c r="C1149" i="1"/>
  <c r="H1149" i="1" s="1"/>
  <c r="C1148" i="1"/>
  <c r="D1147" i="1"/>
  <c r="C1147" i="1"/>
  <c r="H1147" i="1" s="1"/>
  <c r="D1146" i="1"/>
  <c r="G1146" i="1" s="1"/>
  <c r="C1146" i="1"/>
  <c r="G1145" i="1"/>
  <c r="D1145" i="1"/>
  <c r="C1145" i="1"/>
  <c r="H1145" i="1" s="1"/>
  <c r="D1144" i="1"/>
  <c r="C1144" i="1"/>
  <c r="D1143" i="1"/>
  <c r="C1143" i="1"/>
  <c r="H1143" i="1" s="1"/>
  <c r="D1142" i="1"/>
  <c r="G1142" i="1" s="1"/>
  <c r="C1142" i="1"/>
  <c r="D1141" i="1"/>
  <c r="G1141" i="1" s="1"/>
  <c r="C1141" i="1"/>
  <c r="D1140" i="1"/>
  <c r="C1140" i="1"/>
  <c r="G1139" i="1"/>
  <c r="D1139" i="1"/>
  <c r="C1139" i="1"/>
  <c r="H1139" i="1" s="1"/>
  <c r="D1138" i="1"/>
  <c r="C1138" i="1"/>
  <c r="D1137" i="1"/>
  <c r="C1137" i="1"/>
  <c r="D1136" i="1"/>
  <c r="C1136" i="1"/>
  <c r="D1135" i="1"/>
  <c r="C1135" i="1"/>
  <c r="H1135" i="1" s="1"/>
  <c r="D1134" i="1"/>
  <c r="G1134" i="1" s="1"/>
  <c r="C1134" i="1"/>
  <c r="D1133" i="1"/>
  <c r="C1133" i="1"/>
  <c r="H1133" i="1" s="1"/>
  <c r="D1132" i="1"/>
  <c r="C1132" i="1"/>
  <c r="D1131" i="1"/>
  <c r="C1131" i="1"/>
  <c r="H1131" i="1" s="1"/>
  <c r="D1130" i="1"/>
  <c r="G1130" i="1" s="1"/>
  <c r="C1130" i="1"/>
  <c r="D1129" i="1"/>
  <c r="C1129" i="1"/>
  <c r="H1129" i="1" s="1"/>
  <c r="D1128" i="1"/>
  <c r="C1128" i="1"/>
  <c r="D1127" i="1"/>
  <c r="C1127" i="1"/>
  <c r="G1127" i="1" s="1"/>
  <c r="H1126" i="1"/>
  <c r="D1126" i="1"/>
  <c r="C1126" i="1"/>
  <c r="G1126" i="1" s="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D1117" i="1"/>
  <c r="G1117" i="1" s="1"/>
  <c r="C1117" i="1"/>
  <c r="H1116" i="1"/>
  <c r="G1116" i="1"/>
  <c r="D1116" i="1"/>
  <c r="C1116" i="1"/>
  <c r="H1115" i="1"/>
  <c r="G1115" i="1"/>
  <c r="D1115" i="1"/>
  <c r="C1115" i="1"/>
  <c r="H1114" i="1"/>
  <c r="G1114" i="1"/>
  <c r="D1114" i="1"/>
  <c r="C1114" i="1"/>
  <c r="D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D1063" i="1"/>
  <c r="C1063" i="1"/>
  <c r="H1063" i="1" s="1"/>
  <c r="D1062" i="1"/>
  <c r="C1062" i="1"/>
  <c r="D1061" i="1"/>
  <c r="C1061" i="1"/>
  <c r="H1061" i="1" s="1"/>
  <c r="D1060" i="1"/>
  <c r="C1060" i="1"/>
  <c r="H1060" i="1" s="1"/>
  <c r="D1059" i="1"/>
  <c r="C1059" i="1"/>
  <c r="H1059" i="1" s="1"/>
  <c r="D1058" i="1"/>
  <c r="C1058" i="1"/>
  <c r="H1058" i="1" s="1"/>
  <c r="D1057" i="1"/>
  <c r="C1057" i="1"/>
  <c r="H1057" i="1" s="1"/>
  <c r="H1055" i="1"/>
  <c r="D1055" i="1"/>
  <c r="C1055" i="1"/>
  <c r="G1055" i="1" s="1"/>
  <c r="D1054" i="1"/>
  <c r="H1054" i="1" s="1"/>
  <c r="C1054" i="1"/>
  <c r="D1053" i="1"/>
  <c r="H1053" i="1" s="1"/>
  <c r="C1053" i="1"/>
  <c r="D1052" i="1"/>
  <c r="H1052" i="1" s="1"/>
  <c r="C1052" i="1"/>
  <c r="G1052" i="1" s="1"/>
  <c r="H1051" i="1"/>
  <c r="D1051" i="1"/>
  <c r="C1051" i="1"/>
  <c r="G1051" i="1" s="1"/>
  <c r="H1050" i="1"/>
  <c r="D1050" i="1"/>
  <c r="C1050" i="1"/>
  <c r="H1049" i="1"/>
  <c r="G1049" i="1"/>
  <c r="D1049" i="1"/>
  <c r="C1049" i="1"/>
  <c r="D1048" i="1"/>
  <c r="H1048" i="1" s="1"/>
  <c r="C1048" i="1"/>
  <c r="H1045" i="1"/>
  <c r="G1045" i="1"/>
  <c r="D1045" i="1"/>
  <c r="C1045" i="1"/>
  <c r="H1044" i="1"/>
  <c r="G1044" i="1"/>
  <c r="D1044" i="1"/>
  <c r="C1044" i="1"/>
  <c r="H1043" i="1"/>
  <c r="G1043" i="1"/>
  <c r="D1043" i="1"/>
  <c r="C1043" i="1"/>
  <c r="H1042" i="1"/>
  <c r="G1042" i="1"/>
  <c r="D1042" i="1"/>
  <c r="C1042" i="1"/>
  <c r="H1041" i="1"/>
  <c r="G1041" i="1"/>
  <c r="D1041" i="1"/>
  <c r="C1041" i="1"/>
  <c r="G1040" i="1"/>
  <c r="D1040" i="1"/>
  <c r="C1040" i="1"/>
  <c r="H1040" i="1" s="1"/>
  <c r="D1039" i="1"/>
  <c r="G1039" i="1" s="1"/>
  <c r="C1039" i="1"/>
  <c r="G1038" i="1"/>
  <c r="D1038" i="1"/>
  <c r="C1038" i="1"/>
  <c r="H1038" i="1" s="1"/>
  <c r="D1037" i="1"/>
  <c r="G1037" i="1" s="1"/>
  <c r="C1037" i="1"/>
  <c r="G1036" i="1"/>
  <c r="D1036" i="1"/>
  <c r="C1036" i="1"/>
  <c r="H1036" i="1" s="1"/>
  <c r="D1035" i="1"/>
  <c r="G1035" i="1" s="1"/>
  <c r="C1035" i="1"/>
  <c r="C1034" i="1"/>
  <c r="G1033" i="1"/>
  <c r="D1033" i="1"/>
  <c r="C1033" i="1"/>
  <c r="D1032" i="1"/>
  <c r="G1032" i="1" s="1"/>
  <c r="C1032" i="1"/>
  <c r="G1031" i="1"/>
  <c r="D1031" i="1"/>
  <c r="C1031" i="1"/>
  <c r="H1031" i="1" s="1"/>
  <c r="D1030" i="1"/>
  <c r="G1029" i="1"/>
  <c r="D1029" i="1"/>
  <c r="C1029" i="1"/>
  <c r="H1029" i="1" s="1"/>
  <c r="G1028" i="1"/>
  <c r="D1028" i="1"/>
  <c r="C1028" i="1"/>
  <c r="D1027" i="1"/>
  <c r="G1027" i="1" s="1"/>
  <c r="C1027" i="1"/>
  <c r="D1026" i="1"/>
  <c r="G1026" i="1" s="1"/>
  <c r="C1026" i="1"/>
  <c r="H1026" i="1" s="1"/>
  <c r="D1025" i="1"/>
  <c r="G1025" i="1" s="1"/>
  <c r="C1025" i="1"/>
  <c r="G1024" i="1"/>
  <c r="D1024" i="1"/>
  <c r="C1024" i="1"/>
  <c r="H1024" i="1" s="1"/>
  <c r="D1023" i="1"/>
  <c r="H1022" i="1"/>
  <c r="G1022" i="1"/>
  <c r="D1022" i="1"/>
  <c r="C1022" i="1"/>
  <c r="H1021" i="1"/>
  <c r="G1021" i="1"/>
  <c r="D1021" i="1"/>
  <c r="C1021" i="1"/>
  <c r="H1020" i="1"/>
  <c r="G1020" i="1"/>
  <c r="D1020" i="1"/>
  <c r="C1020" i="1"/>
  <c r="H1019" i="1"/>
  <c r="G1019" i="1"/>
  <c r="D1019" i="1"/>
  <c r="C1019" i="1"/>
  <c r="G1018" i="1"/>
  <c r="D1018" i="1"/>
  <c r="C1018" i="1"/>
  <c r="G1017" i="1"/>
  <c r="D1017" i="1"/>
  <c r="C1017" i="1"/>
  <c r="H1017" i="1" s="1"/>
  <c r="G1016" i="1"/>
  <c r="D1016" i="1"/>
  <c r="C1016" i="1"/>
  <c r="H1016" i="1" s="1"/>
  <c r="G1015" i="1"/>
  <c r="D1015" i="1"/>
  <c r="C1015" i="1"/>
  <c r="H1015" i="1" s="1"/>
  <c r="G1014" i="1"/>
  <c r="D1014" i="1"/>
  <c r="C1014" i="1"/>
  <c r="D1013" i="1"/>
  <c r="G1013" i="1" s="1"/>
  <c r="C1013" i="1"/>
  <c r="G1012" i="1"/>
  <c r="D1012" i="1"/>
  <c r="C1012" i="1"/>
  <c r="H1012" i="1" s="1"/>
  <c r="G1011" i="1"/>
  <c r="D1011" i="1"/>
  <c r="H1011" i="1" s="1"/>
  <c r="C1011" i="1"/>
  <c r="H1010" i="1"/>
  <c r="G1010" i="1"/>
  <c r="D1010" i="1"/>
  <c r="C1010" i="1"/>
  <c r="H1009" i="1"/>
  <c r="G1009" i="1"/>
  <c r="D1009" i="1"/>
  <c r="C1009" i="1"/>
  <c r="D1008" i="1"/>
  <c r="C1008" i="1"/>
  <c r="D1007" i="1"/>
  <c r="C1007" i="1"/>
  <c r="H1006" i="1"/>
  <c r="D1006" i="1"/>
  <c r="G1006" i="1" s="1"/>
  <c r="C1006" i="1"/>
  <c r="H1005" i="1"/>
  <c r="G1005" i="1"/>
  <c r="D1005" i="1"/>
  <c r="C1005" i="1"/>
  <c r="H1004" i="1"/>
  <c r="D1004" i="1"/>
  <c r="G1004" i="1" s="1"/>
  <c r="C1004" i="1"/>
  <c r="H1003" i="1"/>
  <c r="G1003" i="1"/>
  <c r="D1003" i="1"/>
  <c r="C1003" i="1"/>
  <c r="H1002" i="1"/>
  <c r="G1002" i="1"/>
  <c r="D1002" i="1"/>
  <c r="C1002" i="1"/>
  <c r="H1001" i="1"/>
  <c r="G1001" i="1"/>
  <c r="D1001" i="1"/>
  <c r="C1001" i="1"/>
  <c r="H1000" i="1"/>
  <c r="D1000" i="1"/>
  <c r="G1000" i="1" s="1"/>
  <c r="C1000" i="1"/>
  <c r="G999" i="1"/>
  <c r="D999" i="1"/>
  <c r="H999" i="1" s="1"/>
  <c r="C999" i="1"/>
  <c r="H998" i="1"/>
  <c r="D998" i="1"/>
  <c r="G998" i="1" s="1"/>
  <c r="C998" i="1"/>
  <c r="C997" i="1"/>
  <c r="H996" i="1"/>
  <c r="D996" i="1"/>
  <c r="C996" i="1"/>
  <c r="H995" i="1"/>
  <c r="D995" i="1"/>
  <c r="C995" i="1"/>
  <c r="D994" i="1"/>
  <c r="H994" i="1" s="1"/>
  <c r="C994" i="1"/>
  <c r="D993" i="1"/>
  <c r="H993" i="1" s="1"/>
  <c r="C993" i="1"/>
  <c r="H992" i="1"/>
  <c r="D992" i="1"/>
  <c r="C992" i="1"/>
  <c r="D991" i="1"/>
  <c r="H991" i="1" s="1"/>
  <c r="C991" i="1"/>
  <c r="D989" i="1"/>
  <c r="C989" i="1"/>
  <c r="H989" i="1" s="1"/>
  <c r="D988" i="1"/>
  <c r="C988" i="1"/>
  <c r="D987" i="1"/>
  <c r="C987" i="1"/>
  <c r="H987" i="1" s="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G920" i="1"/>
  <c r="D920" i="1"/>
  <c r="H920" i="1" s="1"/>
  <c r="C920" i="1"/>
  <c r="D919" i="1"/>
  <c r="H919" i="1" s="1"/>
  <c r="C919" i="1"/>
  <c r="G918" i="1"/>
  <c r="D918" i="1"/>
  <c r="H918" i="1" s="1"/>
  <c r="C918" i="1"/>
  <c r="D917" i="1"/>
  <c r="C917" i="1"/>
  <c r="G916" i="1"/>
  <c r="D916" i="1"/>
  <c r="H916" i="1" s="1"/>
  <c r="C916" i="1"/>
  <c r="G915" i="1"/>
  <c r="D915" i="1"/>
  <c r="H915" i="1" s="1"/>
  <c r="C915" i="1"/>
  <c r="G914" i="1"/>
  <c r="D914" i="1"/>
  <c r="H914" i="1" s="1"/>
  <c r="C914" i="1"/>
  <c r="D913" i="1"/>
  <c r="C913" i="1"/>
  <c r="G912" i="1"/>
  <c r="D912" i="1"/>
  <c r="H912" i="1" s="1"/>
  <c r="C912" i="1"/>
  <c r="G911" i="1"/>
  <c r="D911" i="1"/>
  <c r="H911" i="1" s="1"/>
  <c r="C911" i="1"/>
  <c r="D910" i="1"/>
  <c r="H910" i="1" s="1"/>
  <c r="C910" i="1"/>
  <c r="D909" i="1"/>
  <c r="C909" i="1"/>
  <c r="G908" i="1"/>
  <c r="D908" i="1"/>
  <c r="H908" i="1" s="1"/>
  <c r="C908" i="1"/>
  <c r="D907" i="1"/>
  <c r="H907" i="1" s="1"/>
  <c r="C907" i="1"/>
  <c r="D906" i="1"/>
  <c r="H906" i="1" s="1"/>
  <c r="C906" i="1"/>
  <c r="D905" i="1"/>
  <c r="C905" i="1"/>
  <c r="G904" i="1"/>
  <c r="D904" i="1"/>
  <c r="H904" i="1" s="1"/>
  <c r="C904" i="1"/>
  <c r="D903" i="1"/>
  <c r="H903" i="1" s="1"/>
  <c r="C903" i="1"/>
  <c r="G902" i="1"/>
  <c r="D902" i="1"/>
  <c r="H902" i="1" s="1"/>
  <c r="C902" i="1"/>
  <c r="D901" i="1"/>
  <c r="C901" i="1"/>
  <c r="G900" i="1"/>
  <c r="D900" i="1"/>
  <c r="H900" i="1" s="1"/>
  <c r="C900" i="1"/>
  <c r="G899" i="1"/>
  <c r="D899" i="1"/>
  <c r="H899" i="1" s="1"/>
  <c r="C899" i="1"/>
  <c r="G898" i="1"/>
  <c r="D898" i="1"/>
  <c r="H898" i="1" s="1"/>
  <c r="C898" i="1"/>
  <c r="D897" i="1"/>
  <c r="C897" i="1"/>
  <c r="G896" i="1"/>
  <c r="D896" i="1"/>
  <c r="H896" i="1" s="1"/>
  <c r="C896" i="1"/>
  <c r="G895" i="1"/>
  <c r="D895" i="1"/>
  <c r="H895" i="1" s="1"/>
  <c r="C895" i="1"/>
  <c r="D894" i="1"/>
  <c r="H894" i="1" s="1"/>
  <c r="C894" i="1"/>
  <c r="D893" i="1"/>
  <c r="H893" i="1" s="1"/>
  <c r="C893" i="1"/>
  <c r="G892" i="1"/>
  <c r="D892" i="1"/>
  <c r="H892" i="1" s="1"/>
  <c r="C892" i="1"/>
  <c r="G891" i="1"/>
  <c r="D891" i="1"/>
  <c r="H891" i="1" s="1"/>
  <c r="C891" i="1"/>
  <c r="D890" i="1"/>
  <c r="H890" i="1" s="1"/>
  <c r="C890" i="1"/>
  <c r="D889" i="1"/>
  <c r="H889" i="1" s="1"/>
  <c r="C889" i="1"/>
  <c r="G888" i="1"/>
  <c r="D888" i="1"/>
  <c r="H888" i="1" s="1"/>
  <c r="C888" i="1"/>
  <c r="G887" i="1"/>
  <c r="D887" i="1"/>
  <c r="H887" i="1" s="1"/>
  <c r="C887" i="1"/>
  <c r="D886" i="1"/>
  <c r="H886" i="1" s="1"/>
  <c r="C886" i="1"/>
  <c r="D885" i="1"/>
  <c r="H885" i="1" s="1"/>
  <c r="C885" i="1"/>
  <c r="G884" i="1"/>
  <c r="D884" i="1"/>
  <c r="H884" i="1" s="1"/>
  <c r="C884" i="1"/>
  <c r="G883" i="1"/>
  <c r="D883" i="1"/>
  <c r="H883" i="1" s="1"/>
  <c r="C883" i="1"/>
  <c r="D882" i="1"/>
  <c r="H882" i="1" s="1"/>
  <c r="C882" i="1"/>
  <c r="D881" i="1"/>
  <c r="H881" i="1" s="1"/>
  <c r="C881" i="1"/>
  <c r="G880" i="1"/>
  <c r="D880" i="1"/>
  <c r="H880" i="1" s="1"/>
  <c r="C880" i="1"/>
  <c r="G879" i="1"/>
  <c r="D879" i="1"/>
  <c r="H879" i="1" s="1"/>
  <c r="C879" i="1"/>
  <c r="D878" i="1"/>
  <c r="H878" i="1" s="1"/>
  <c r="C878" i="1"/>
  <c r="D877" i="1"/>
  <c r="H877" i="1" s="1"/>
  <c r="C877" i="1"/>
  <c r="G876" i="1"/>
  <c r="D876" i="1"/>
  <c r="H876" i="1" s="1"/>
  <c r="C876" i="1"/>
  <c r="G875" i="1"/>
  <c r="D875" i="1"/>
  <c r="H875" i="1" s="1"/>
  <c r="C875" i="1"/>
  <c r="D874" i="1"/>
  <c r="H874" i="1" s="1"/>
  <c r="C874" i="1"/>
  <c r="D873" i="1"/>
  <c r="H873" i="1" s="1"/>
  <c r="C873" i="1"/>
  <c r="G872" i="1"/>
  <c r="D872" i="1"/>
  <c r="H872" i="1" s="1"/>
  <c r="C872" i="1"/>
  <c r="G871" i="1"/>
  <c r="D871" i="1"/>
  <c r="H871" i="1" s="1"/>
  <c r="C871" i="1"/>
  <c r="D870" i="1"/>
  <c r="H870" i="1" s="1"/>
  <c r="C870" i="1"/>
  <c r="D869" i="1"/>
  <c r="H869" i="1" s="1"/>
  <c r="C869" i="1"/>
  <c r="G868" i="1"/>
  <c r="D868" i="1"/>
  <c r="H868" i="1" s="1"/>
  <c r="C868" i="1"/>
  <c r="G867" i="1"/>
  <c r="D867" i="1"/>
  <c r="H867" i="1" s="1"/>
  <c r="C867" i="1"/>
  <c r="D866" i="1"/>
  <c r="H866" i="1" s="1"/>
  <c r="C866" i="1"/>
  <c r="D865" i="1"/>
  <c r="H865" i="1" s="1"/>
  <c r="C865" i="1"/>
  <c r="G864" i="1"/>
  <c r="D864" i="1"/>
  <c r="H864" i="1" s="1"/>
  <c r="C864" i="1"/>
  <c r="G863" i="1"/>
  <c r="D863" i="1"/>
  <c r="H863" i="1" s="1"/>
  <c r="C863" i="1"/>
  <c r="D862" i="1"/>
  <c r="H862" i="1" s="1"/>
  <c r="C862" i="1"/>
  <c r="D861" i="1"/>
  <c r="H861" i="1" s="1"/>
  <c r="C861" i="1"/>
  <c r="G860" i="1"/>
  <c r="D860" i="1"/>
  <c r="H860" i="1" s="1"/>
  <c r="C860" i="1"/>
  <c r="G859" i="1"/>
  <c r="D859" i="1"/>
  <c r="H859" i="1" s="1"/>
  <c r="C859" i="1"/>
  <c r="D858" i="1"/>
  <c r="H858" i="1" s="1"/>
  <c r="C858" i="1"/>
  <c r="D857" i="1"/>
  <c r="H857" i="1" s="1"/>
  <c r="C857" i="1"/>
  <c r="G856" i="1"/>
  <c r="D856" i="1"/>
  <c r="H856" i="1" s="1"/>
  <c r="C856" i="1"/>
  <c r="G855" i="1"/>
  <c r="D855" i="1"/>
  <c r="H855" i="1" s="1"/>
  <c r="C855" i="1"/>
  <c r="D854" i="1"/>
  <c r="H854" i="1" s="1"/>
  <c r="C854" i="1"/>
  <c r="D853" i="1"/>
  <c r="H853" i="1" s="1"/>
  <c r="C853" i="1"/>
  <c r="G852" i="1"/>
  <c r="D852" i="1"/>
  <c r="H852" i="1" s="1"/>
  <c r="C852" i="1"/>
  <c r="G851" i="1"/>
  <c r="D851" i="1"/>
  <c r="H851" i="1" s="1"/>
  <c r="C851" i="1"/>
  <c r="D850" i="1"/>
  <c r="H850" i="1" s="1"/>
  <c r="C850" i="1"/>
  <c r="D849" i="1"/>
  <c r="H849" i="1" s="1"/>
  <c r="C849" i="1"/>
  <c r="G848" i="1"/>
  <c r="D848" i="1"/>
  <c r="H848" i="1" s="1"/>
  <c r="C848" i="1"/>
  <c r="G847" i="1"/>
  <c r="D847" i="1"/>
  <c r="H847" i="1" s="1"/>
  <c r="C847" i="1"/>
  <c r="D846" i="1"/>
  <c r="H846" i="1" s="1"/>
  <c r="C846" i="1"/>
  <c r="D845" i="1"/>
  <c r="H845" i="1" s="1"/>
  <c r="C845" i="1"/>
  <c r="G844" i="1"/>
  <c r="D844" i="1"/>
  <c r="H844" i="1" s="1"/>
  <c r="C844" i="1"/>
  <c r="G843" i="1"/>
  <c r="D843" i="1"/>
  <c r="H843" i="1" s="1"/>
  <c r="C843" i="1"/>
  <c r="D842" i="1"/>
  <c r="H842" i="1" s="1"/>
  <c r="C842" i="1"/>
  <c r="D841" i="1"/>
  <c r="H841" i="1" s="1"/>
  <c r="C841" i="1"/>
  <c r="G840" i="1"/>
  <c r="D840" i="1"/>
  <c r="H840" i="1" s="1"/>
  <c r="C840" i="1"/>
  <c r="G839" i="1"/>
  <c r="D839" i="1"/>
  <c r="H839" i="1" s="1"/>
  <c r="C839" i="1"/>
  <c r="D838" i="1"/>
  <c r="H838" i="1" s="1"/>
  <c r="C838" i="1"/>
  <c r="D837" i="1"/>
  <c r="H837" i="1" s="1"/>
  <c r="C837" i="1"/>
  <c r="G836" i="1"/>
  <c r="D836" i="1"/>
  <c r="H836" i="1" s="1"/>
  <c r="C836" i="1"/>
  <c r="G835" i="1"/>
  <c r="D835" i="1"/>
  <c r="H835" i="1" s="1"/>
  <c r="C835" i="1"/>
  <c r="D834" i="1"/>
  <c r="H834" i="1" s="1"/>
  <c r="C834" i="1"/>
  <c r="D833" i="1"/>
  <c r="H833" i="1" s="1"/>
  <c r="C833" i="1"/>
  <c r="G832" i="1"/>
  <c r="D832" i="1"/>
  <c r="H832" i="1" s="1"/>
  <c r="C832" i="1"/>
  <c r="G831" i="1"/>
  <c r="D831" i="1"/>
  <c r="H831" i="1" s="1"/>
  <c r="C831" i="1"/>
  <c r="D830" i="1"/>
  <c r="H830" i="1" s="1"/>
  <c r="C830" i="1"/>
  <c r="D829" i="1"/>
  <c r="H829" i="1" s="1"/>
  <c r="C829" i="1"/>
  <c r="G828" i="1"/>
  <c r="D828" i="1"/>
  <c r="H828" i="1" s="1"/>
  <c r="C828" i="1"/>
  <c r="G827" i="1"/>
  <c r="D827" i="1"/>
  <c r="H827" i="1" s="1"/>
  <c r="C827" i="1"/>
  <c r="D826" i="1"/>
  <c r="H826" i="1" s="1"/>
  <c r="C826" i="1"/>
  <c r="D825" i="1"/>
  <c r="H825" i="1" s="1"/>
  <c r="C825" i="1"/>
  <c r="G824" i="1"/>
  <c r="D824" i="1"/>
  <c r="H824" i="1" s="1"/>
  <c r="C824" i="1"/>
  <c r="G823" i="1"/>
  <c r="D823" i="1"/>
  <c r="H823" i="1" s="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D644" i="1"/>
  <c r="C644" i="1"/>
  <c r="D643" i="1"/>
  <c r="C643" i="1"/>
  <c r="D642" i="1"/>
  <c r="C642" i="1"/>
  <c r="D641" i="1"/>
  <c r="C641" i="1"/>
  <c r="D637" i="1"/>
  <c r="H632" i="1"/>
  <c r="G632" i="1"/>
  <c r="D632" i="1"/>
  <c r="C632" i="1"/>
  <c r="D631" i="1"/>
  <c r="C631" i="1"/>
  <c r="H631" i="1" s="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G612" i="1"/>
  <c r="D612" i="1"/>
  <c r="H612" i="1" s="1"/>
  <c r="C612" i="1"/>
  <c r="G611" i="1"/>
  <c r="D611" i="1"/>
  <c r="H611" i="1" s="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D580" i="1"/>
  <c r="C580" i="1"/>
  <c r="H580" i="1" s="1"/>
  <c r="D579" i="1"/>
  <c r="C579" i="1"/>
  <c r="H579" i="1" s="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D492" i="1"/>
  <c r="C492" i="1"/>
  <c r="H492" i="1" s="1"/>
  <c r="H491" i="1"/>
  <c r="G491" i="1"/>
  <c r="D491" i="1"/>
  <c r="C491" i="1"/>
  <c r="H490" i="1"/>
  <c r="G490" i="1"/>
  <c r="D490" i="1"/>
  <c r="C490" i="1"/>
  <c r="D489" i="1"/>
  <c r="C489" i="1"/>
  <c r="H489" i="1" s="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C413" i="1"/>
  <c r="D412" i="1"/>
  <c r="D411" i="1"/>
  <c r="C411" i="1"/>
  <c r="H406" i="1"/>
  <c r="G406" i="1"/>
  <c r="D406" i="1"/>
  <c r="C406" i="1"/>
  <c r="D405" i="1"/>
  <c r="C405" i="1"/>
  <c r="H405" i="1" s="1"/>
  <c r="H404" i="1"/>
  <c r="G404" i="1"/>
  <c r="D404" i="1"/>
  <c r="C404" i="1"/>
  <c r="H401" i="1"/>
  <c r="G401" i="1"/>
  <c r="D401" i="1"/>
  <c r="C401" i="1"/>
  <c r="H400" i="1"/>
  <c r="G400" i="1"/>
  <c r="D400" i="1"/>
  <c r="C400" i="1"/>
  <c r="H399" i="1"/>
  <c r="G399" i="1"/>
  <c r="D399" i="1"/>
  <c r="C399" i="1"/>
  <c r="D398" i="1"/>
  <c r="H398" i="1" s="1"/>
  <c r="C398" i="1"/>
  <c r="H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D390" i="1"/>
  <c r="H390" i="1" s="1"/>
  <c r="C390" i="1"/>
  <c r="H389" i="1"/>
  <c r="D389" i="1"/>
  <c r="C389" i="1"/>
  <c r="G389" i="1" s="1"/>
  <c r="H388" i="1"/>
  <c r="G388" i="1"/>
  <c r="D388" i="1"/>
  <c r="C388" i="1"/>
  <c r="H387" i="1"/>
  <c r="G387" i="1"/>
  <c r="D387" i="1"/>
  <c r="C387"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D372" i="1"/>
  <c r="C372" i="1"/>
  <c r="H372" i="1" s="1"/>
  <c r="D371" i="1"/>
  <c r="C371" i="1"/>
  <c r="D370" i="1"/>
  <c r="C370" i="1"/>
  <c r="D369" i="1"/>
  <c r="C369" i="1"/>
  <c r="D368" i="1"/>
  <c r="C368" i="1"/>
  <c r="D367" i="1"/>
  <c r="C367" i="1"/>
  <c r="D366" i="1"/>
  <c r="C366" i="1"/>
  <c r="D365" i="1"/>
  <c r="C365" i="1"/>
  <c r="D364" i="1"/>
  <c r="C364" i="1"/>
  <c r="D363" i="1"/>
  <c r="C363" i="1"/>
  <c r="D362" i="1"/>
  <c r="C362" i="1"/>
  <c r="D361" i="1"/>
  <c r="C361" i="1"/>
  <c r="D360" i="1"/>
  <c r="C360" i="1"/>
  <c r="H360" i="1" s="1"/>
  <c r="D359" i="1"/>
  <c r="C359" i="1"/>
  <c r="H357" i="1"/>
  <c r="G357" i="1"/>
  <c r="D357" i="1"/>
  <c r="C357" i="1"/>
  <c r="H356" i="1"/>
  <c r="G356" i="1"/>
  <c r="D356" i="1"/>
  <c r="C356" i="1"/>
  <c r="G355" i="1"/>
  <c r="D355" i="1"/>
  <c r="H355" i="1" s="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D327" i="1"/>
  <c r="C327" i="1"/>
  <c r="G327" i="1" s="1"/>
  <c r="H326" i="1"/>
  <c r="D326" i="1"/>
  <c r="C326" i="1"/>
  <c r="G326" i="1" s="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H307" i="1"/>
  <c r="D307" i="1"/>
  <c r="G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C296" i="1"/>
  <c r="C295" i="1"/>
  <c r="H292" i="1"/>
  <c r="G292" i="1"/>
  <c r="D292" i="1"/>
  <c r="C292" i="1"/>
  <c r="H291" i="1"/>
  <c r="G291" i="1"/>
  <c r="D291" i="1"/>
  <c r="C291" i="1"/>
  <c r="D290" i="1"/>
  <c r="C290" i="1"/>
  <c r="H290" i="1" s="1"/>
  <c r="D289" i="1"/>
  <c r="C289" i="1"/>
  <c r="H289" i="1" s="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D274" i="1"/>
  <c r="C274" i="1"/>
  <c r="H274" i="1" s="1"/>
  <c r="D273" i="1"/>
  <c r="H273" i="1" s="1"/>
  <c r="C273" i="1"/>
  <c r="H272" i="1"/>
  <c r="G272" i="1"/>
  <c r="D272" i="1"/>
  <c r="C272" i="1"/>
  <c r="H271" i="1"/>
  <c r="G271" i="1"/>
  <c r="D271" i="1"/>
  <c r="C271" i="1"/>
  <c r="H270" i="1"/>
  <c r="G270" i="1"/>
  <c r="D270" i="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D261" i="1"/>
  <c r="G261" i="1" s="1"/>
  <c r="C261" i="1"/>
  <c r="D260" i="1"/>
  <c r="D258" i="1"/>
  <c r="C258" i="1"/>
  <c r="H258" i="1" s="1"/>
  <c r="D257" i="1"/>
  <c r="C257" i="1"/>
  <c r="D256" i="1"/>
  <c r="C256"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D238" i="1"/>
  <c r="H238" i="1" s="1"/>
  <c r="C238" i="1"/>
  <c r="D237" i="1"/>
  <c r="H237" i="1" s="1"/>
  <c r="C237" i="1"/>
  <c r="D236" i="1"/>
  <c r="H236" i="1" s="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C215" i="1"/>
  <c r="G214" i="1"/>
  <c r="D214" i="1"/>
  <c r="H214" i="1" s="1"/>
  <c r="C214" i="1"/>
  <c r="H213" i="1"/>
  <c r="G213" i="1"/>
  <c r="D213" i="1"/>
  <c r="C213" i="1"/>
  <c r="G212" i="1"/>
  <c r="D212" i="1"/>
  <c r="H212" i="1" s="1"/>
  <c r="C212" i="1"/>
  <c r="D210" i="1"/>
  <c r="C210" i="1"/>
  <c r="H210" i="1" s="1"/>
  <c r="D209" i="1"/>
  <c r="C209" i="1"/>
  <c r="H209" i="1" s="1"/>
  <c r="D208" i="1"/>
  <c r="C208" i="1"/>
  <c r="H208" i="1" s="1"/>
  <c r="D207" i="1"/>
  <c r="C207" i="1"/>
  <c r="C206" i="1"/>
  <c r="H205" i="1"/>
  <c r="G205" i="1"/>
  <c r="D205" i="1"/>
  <c r="C205" i="1"/>
  <c r="H204" i="1"/>
  <c r="G204" i="1"/>
  <c r="D204" i="1"/>
  <c r="C204" i="1"/>
  <c r="H203" i="1"/>
  <c r="G203" i="1"/>
  <c r="D203" i="1"/>
  <c r="C203" i="1"/>
  <c r="H202" i="1"/>
  <c r="G202" i="1"/>
  <c r="D202" i="1"/>
  <c r="C202" i="1"/>
  <c r="D201" i="1"/>
  <c r="C201" i="1"/>
  <c r="H201" i="1" s="1"/>
  <c r="H200" i="1"/>
  <c r="G200" i="1"/>
  <c r="D200" i="1"/>
  <c r="C200" i="1"/>
  <c r="H199" i="1"/>
  <c r="G199" i="1"/>
  <c r="D199" i="1"/>
  <c r="C199"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D190" i="1"/>
  <c r="H190" i="1" s="1"/>
  <c r="C190" i="1"/>
  <c r="D189" i="1"/>
  <c r="H189" i="1" s="1"/>
  <c r="C189" i="1"/>
  <c r="D188" i="1"/>
  <c r="H188" i="1" s="1"/>
  <c r="C188" i="1"/>
  <c r="D187" i="1"/>
  <c r="H187" i="1" s="1"/>
  <c r="C187" i="1"/>
  <c r="D186" i="1"/>
  <c r="H186" i="1" s="1"/>
  <c r="C186" i="1"/>
  <c r="D185" i="1"/>
  <c r="H185" i="1" s="1"/>
  <c r="C185" i="1"/>
  <c r="C184" i="1"/>
  <c r="H183" i="1"/>
  <c r="G183" i="1"/>
  <c r="D183" i="1"/>
  <c r="C183" i="1"/>
  <c r="D182" i="1"/>
  <c r="G182" i="1" s="1"/>
  <c r="C182" i="1"/>
  <c r="D181" i="1"/>
  <c r="G181" i="1" s="1"/>
  <c r="C181" i="1"/>
  <c r="D180" i="1"/>
  <c r="G180" i="1" s="1"/>
  <c r="C180" i="1"/>
  <c r="H179" i="1"/>
  <c r="G179" i="1"/>
  <c r="D179" i="1"/>
  <c r="C179" i="1"/>
  <c r="H178" i="1"/>
  <c r="G178" i="1"/>
  <c r="D178" i="1"/>
  <c r="C178" i="1"/>
  <c r="D177" i="1"/>
  <c r="H177" i="1" s="1"/>
  <c r="C177" i="1"/>
  <c r="H176" i="1"/>
  <c r="G176" i="1"/>
  <c r="D176" i="1"/>
  <c r="C176" i="1"/>
  <c r="D175" i="1"/>
  <c r="G175" i="1" s="1"/>
  <c r="C175" i="1"/>
  <c r="H174" i="1"/>
  <c r="D174" i="1"/>
  <c r="G174" i="1" s="1"/>
  <c r="C174" i="1"/>
  <c r="D173" i="1"/>
  <c r="H172" i="1"/>
  <c r="D172" i="1"/>
  <c r="C172" i="1"/>
  <c r="D171" i="1"/>
  <c r="H171" i="1" s="1"/>
  <c r="C171" i="1"/>
  <c r="D170" i="1"/>
  <c r="H170" i="1" s="1"/>
  <c r="C170" i="1"/>
  <c r="D169" i="1"/>
  <c r="H169" i="1" s="1"/>
  <c r="C169" i="1"/>
  <c r="D168" i="1"/>
  <c r="H168" i="1" s="1"/>
  <c r="C168" i="1"/>
  <c r="D167" i="1"/>
  <c r="H167" i="1" s="1"/>
  <c r="C167" i="1"/>
  <c r="D166" i="1"/>
  <c r="H166" i="1" s="1"/>
  <c r="C166" i="1"/>
  <c r="D165" i="1"/>
  <c r="H165" i="1" s="1"/>
  <c r="C165" i="1"/>
  <c r="D164" i="1"/>
  <c r="C164" i="1"/>
  <c r="D163" i="1"/>
  <c r="G163" i="1" s="1"/>
  <c r="C163" i="1"/>
  <c r="H163" i="1" s="1"/>
  <c r="D162" i="1"/>
  <c r="H162" i="1" s="1"/>
  <c r="C162" i="1"/>
  <c r="D161" i="1"/>
  <c r="H161" i="1" s="1"/>
  <c r="C161" i="1"/>
  <c r="C160" i="1"/>
  <c r="H158" i="1"/>
  <c r="G158" i="1"/>
  <c r="D158" i="1"/>
  <c r="C158" i="1"/>
  <c r="D157" i="1"/>
  <c r="H157" i="1" s="1"/>
  <c r="C157" i="1"/>
  <c r="H156" i="1"/>
  <c r="G156" i="1"/>
  <c r="D156" i="1"/>
  <c r="C156" i="1"/>
  <c r="D155" i="1"/>
  <c r="D154" i="1"/>
  <c r="H154" i="1" s="1"/>
  <c r="C154" i="1"/>
  <c r="H153" i="1"/>
  <c r="G153" i="1"/>
  <c r="D153" i="1"/>
  <c r="C153" i="1"/>
  <c r="H152" i="1"/>
  <c r="G152" i="1"/>
  <c r="D152" i="1"/>
  <c r="C152" i="1"/>
  <c r="H151" i="1"/>
  <c r="G151" i="1"/>
  <c r="D151" i="1"/>
  <c r="C151" i="1"/>
  <c r="H150" i="1"/>
  <c r="D150" i="1"/>
  <c r="G150" i="1" s="1"/>
  <c r="C150" i="1"/>
  <c r="H149" i="1"/>
  <c r="D149" i="1"/>
  <c r="G149" i="1" s="1"/>
  <c r="C149" i="1"/>
  <c r="D146" i="1"/>
  <c r="H146" i="1" s="1"/>
  <c r="C146" i="1"/>
  <c r="D145" i="1"/>
  <c r="H145" i="1" s="1"/>
  <c r="C145" i="1"/>
  <c r="D144" i="1"/>
  <c r="H144" i="1" s="1"/>
  <c r="C144" i="1"/>
  <c r="D143" i="1"/>
  <c r="H143" i="1" s="1"/>
  <c r="C143" i="1"/>
  <c r="D142" i="1"/>
  <c r="H142" i="1" s="1"/>
  <c r="C142" i="1"/>
  <c r="H141" i="1"/>
  <c r="G141" i="1"/>
  <c r="D141" i="1"/>
  <c r="C141" i="1"/>
  <c r="H140" i="1"/>
  <c r="G140" i="1"/>
  <c r="D140" i="1"/>
  <c r="C140" i="1"/>
  <c r="H139" i="1"/>
  <c r="G139" i="1"/>
  <c r="D139" i="1"/>
  <c r="C139" i="1"/>
  <c r="H138" i="1"/>
  <c r="G138" i="1"/>
  <c r="D138" i="1"/>
  <c r="C138" i="1"/>
  <c r="H137" i="1"/>
  <c r="G137" i="1"/>
  <c r="D137" i="1"/>
  <c r="C137" i="1"/>
  <c r="C136" i="1"/>
  <c r="H134" i="1"/>
  <c r="G134" i="1"/>
  <c r="D134" i="1"/>
  <c r="C134" i="1"/>
  <c r="H133" i="1"/>
  <c r="G133" i="1"/>
  <c r="D133" i="1"/>
  <c r="C133" i="1"/>
  <c r="G132" i="1"/>
  <c r="D132" i="1"/>
  <c r="H132" i="1" s="1"/>
  <c r="C132" i="1"/>
  <c r="D131" i="1"/>
  <c r="H131" i="1" s="1"/>
  <c r="C131" i="1"/>
  <c r="D130" i="1"/>
  <c r="H130" i="1" s="1"/>
  <c r="C130" i="1"/>
  <c r="D129" i="1"/>
  <c r="H129" i="1" s="1"/>
  <c r="C129" i="1"/>
  <c r="H128" i="1"/>
  <c r="G128" i="1"/>
  <c r="D128" i="1"/>
  <c r="C128" i="1"/>
  <c r="H127" i="1"/>
  <c r="G127" i="1"/>
  <c r="D127" i="1"/>
  <c r="C127" i="1"/>
  <c r="H126" i="1"/>
  <c r="D126" i="1"/>
  <c r="G126" i="1" s="1"/>
  <c r="C126" i="1"/>
  <c r="H125" i="1"/>
  <c r="G125" i="1"/>
  <c r="D125" i="1"/>
  <c r="C125" i="1"/>
  <c r="H124" i="1"/>
  <c r="G124" i="1"/>
  <c r="D124" i="1"/>
  <c r="C124" i="1"/>
  <c r="D123" i="1"/>
  <c r="C123" i="1"/>
  <c r="H122" i="1"/>
  <c r="G122" i="1"/>
  <c r="D122" i="1"/>
  <c r="C122" i="1"/>
  <c r="D121" i="1"/>
  <c r="C121" i="1"/>
  <c r="D120" i="1"/>
  <c r="H119" i="1"/>
  <c r="G119" i="1"/>
  <c r="D119" i="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H109" i="1"/>
  <c r="G109" i="1"/>
  <c r="D109" i="1"/>
  <c r="C109" i="1"/>
  <c r="D108" i="1"/>
  <c r="D107" i="1"/>
  <c r="C107" i="1"/>
  <c r="D106" i="1"/>
  <c r="C106" i="1"/>
  <c r="H106" i="1" s="1"/>
  <c r="H105" i="1"/>
  <c r="G105" i="1"/>
  <c r="D105" i="1"/>
  <c r="C105" i="1"/>
  <c r="H104" i="1"/>
  <c r="G104" i="1"/>
  <c r="D104" i="1"/>
  <c r="C104"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C93" i="1"/>
  <c r="H93" i="1" s="1"/>
  <c r="G92" i="1"/>
  <c r="D92" i="1"/>
  <c r="H92" i="1" s="1"/>
  <c r="C92" i="1"/>
  <c r="G91" i="1"/>
  <c r="D91" i="1"/>
  <c r="H91" i="1" s="1"/>
  <c r="C91" i="1"/>
  <c r="G90" i="1"/>
  <c r="D90" i="1"/>
  <c r="H90" i="1" s="1"/>
  <c r="C90" i="1"/>
  <c r="G89" i="1"/>
  <c r="D89" i="1"/>
  <c r="H89" i="1" s="1"/>
  <c r="C89" i="1"/>
  <c r="G88" i="1"/>
  <c r="D88" i="1"/>
  <c r="H88" i="1" s="1"/>
  <c r="C88" i="1"/>
  <c r="G87" i="1"/>
  <c r="D87" i="1"/>
  <c r="H87" i="1" s="1"/>
  <c r="C87" i="1"/>
  <c r="H86" i="1"/>
  <c r="G86" i="1"/>
  <c r="D86" i="1"/>
  <c r="C86" i="1"/>
  <c r="H85" i="1"/>
  <c r="G85" i="1"/>
  <c r="D85" i="1"/>
  <c r="C85" i="1"/>
  <c r="H84" i="1"/>
  <c r="G84" i="1"/>
  <c r="D84" i="1"/>
  <c r="C84" i="1"/>
  <c r="H83" i="1"/>
  <c r="G83" i="1"/>
  <c r="D83" i="1"/>
  <c r="C83" i="1"/>
  <c r="H82" i="1"/>
  <c r="G82" i="1"/>
  <c r="D82" i="1"/>
  <c r="C82" i="1"/>
  <c r="D81" i="1"/>
  <c r="G81" i="1" s="1"/>
  <c r="C81" i="1"/>
  <c r="H80" i="1"/>
  <c r="G80" i="1"/>
  <c r="D80" i="1"/>
  <c r="C80" i="1"/>
  <c r="D79" i="1"/>
  <c r="H77" i="1"/>
  <c r="G77" i="1"/>
  <c r="D77" i="1"/>
  <c r="C77" i="1"/>
  <c r="H76" i="1"/>
  <c r="G76" i="1"/>
  <c r="D76" i="1"/>
  <c r="C76" i="1"/>
  <c r="H75" i="1"/>
  <c r="G75" i="1"/>
  <c r="D75" i="1"/>
  <c r="C75" i="1"/>
  <c r="H74" i="1"/>
  <c r="G74" i="1"/>
  <c r="D74" i="1"/>
  <c r="C74" i="1"/>
  <c r="H73" i="1"/>
  <c r="G73" i="1"/>
  <c r="D73" i="1"/>
  <c r="C73" i="1"/>
  <c r="H72" i="1"/>
  <c r="G72" i="1"/>
  <c r="D72" i="1"/>
  <c r="C72" i="1"/>
  <c r="D71" i="1"/>
  <c r="G71" i="1" s="1"/>
  <c r="C71" i="1"/>
  <c r="H71" i="1" s="1"/>
  <c r="D70" i="1"/>
  <c r="G70" i="1" s="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D60" i="1"/>
  <c r="H60" i="1" s="1"/>
  <c r="C60" i="1"/>
  <c r="H59" i="1"/>
  <c r="G59" i="1"/>
  <c r="D59" i="1"/>
  <c r="C59" i="1"/>
  <c r="C58" i="1"/>
  <c r="D57" i="1"/>
  <c r="G57" i="1" s="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C27" i="1"/>
  <c r="H27" i="1" s="1"/>
  <c r="H26" i="1"/>
  <c r="G26" i="1"/>
  <c r="D26" i="1"/>
  <c r="C26" i="1"/>
  <c r="D25" i="1"/>
  <c r="C25" i="1"/>
  <c r="D24" i="1"/>
  <c r="H24" i="1" s="1"/>
  <c r="C24" i="1"/>
  <c r="D23" i="1"/>
  <c r="C23" i="1"/>
  <c r="H22" i="1"/>
  <c r="D22" i="1"/>
  <c r="G22" i="1" s="1"/>
  <c r="C22" i="1"/>
  <c r="H21" i="1"/>
  <c r="D21" i="1"/>
  <c r="G21" i="1" s="1"/>
  <c r="C21" i="1"/>
  <c r="D20" i="1"/>
  <c r="C20" i="1"/>
  <c r="D19" i="1"/>
  <c r="C19" i="1"/>
  <c r="H19" i="1" s="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D11" i="1"/>
  <c r="G11" i="1" s="1"/>
  <c r="C11" i="1"/>
  <c r="H10" i="1"/>
  <c r="D10" i="1"/>
  <c r="G10" i="1" s="1"/>
  <c r="C10" i="1"/>
  <c r="H9" i="1"/>
  <c r="D9" i="1"/>
  <c r="G9" i="1" s="1"/>
  <c r="C9" i="1"/>
  <c r="H8" i="1"/>
  <c r="D8" i="1"/>
  <c r="G8" i="1" s="1"/>
  <c r="C8" i="1"/>
  <c r="H7" i="1"/>
  <c r="D7" i="1"/>
  <c r="G7" i="1" s="1"/>
  <c r="C7" i="1"/>
  <c r="H6" i="1"/>
  <c r="D6" i="1"/>
  <c r="G6" i="1" s="1"/>
  <c r="C6" i="1"/>
  <c r="D5" i="1"/>
  <c r="C5" i="1"/>
  <c r="D4" i="1"/>
  <c r="C4" i="1"/>
  <c r="E284" i="9" l="1"/>
  <c r="B284" i="9" s="1"/>
  <c r="H1428" i="1"/>
  <c r="H1424" i="1"/>
  <c r="J1445" i="1"/>
  <c r="D6" i="7"/>
  <c r="D1148" i="1"/>
  <c r="G719" i="1"/>
  <c r="E42" i="9"/>
  <c r="B42" i="9" s="1"/>
  <c r="G711" i="1"/>
  <c r="G669" i="1"/>
  <c r="H413" i="1"/>
  <c r="F418" i="4"/>
  <c r="H207" i="1"/>
  <c r="E46" i="9"/>
  <c r="B46" i="9" s="1"/>
  <c r="H182" i="1"/>
  <c r="H181" i="1"/>
  <c r="H180" i="1"/>
  <c r="F219" i="9"/>
  <c r="G177" i="1"/>
  <c r="H175" i="1"/>
  <c r="F177" i="4"/>
  <c r="G170" i="1"/>
  <c r="G169" i="1"/>
  <c r="G168" i="1"/>
  <c r="G166" i="1"/>
  <c r="E163" i="4"/>
  <c r="D159" i="1" s="1"/>
  <c r="F159" i="4"/>
  <c r="G154" i="1"/>
  <c r="F217" i="9"/>
  <c r="G129" i="1"/>
  <c r="G130" i="1"/>
  <c r="G131" i="1"/>
  <c r="E30" i="9"/>
  <c r="B30" i="9" s="1"/>
  <c r="G64" i="1"/>
  <c r="G65" i="1"/>
  <c r="F68" i="4"/>
  <c r="H1241" i="1"/>
  <c r="H1217" i="1"/>
  <c r="H1155" i="1"/>
  <c r="H1137" i="1"/>
  <c r="H1062" i="1"/>
  <c r="H1064" i="1"/>
  <c r="H1028" i="1"/>
  <c r="H1018" i="1"/>
  <c r="H1014" i="1"/>
  <c r="H1013" i="1"/>
  <c r="G993" i="1"/>
  <c r="H1409" i="1"/>
  <c r="F107" i="6"/>
  <c r="H1530" i="1"/>
  <c r="G1531" i="1"/>
  <c r="G1510" i="1"/>
  <c r="C1501" i="1"/>
  <c r="H1501" i="1" s="1"/>
  <c r="G1503" i="1"/>
  <c r="D6" i="8"/>
  <c r="C1481" i="1" s="1"/>
  <c r="H1429" i="1"/>
  <c r="H1433" i="1"/>
  <c r="H27" i="3"/>
  <c r="H1408" i="1"/>
  <c r="H1402" i="1"/>
  <c r="C1401" i="1"/>
  <c r="H1401" i="1" s="1"/>
  <c r="H1376" i="1"/>
  <c r="H1370" i="1"/>
  <c r="H1369" i="1"/>
  <c r="C1322" i="1"/>
  <c r="G1322" i="1"/>
  <c r="G1327" i="1"/>
  <c r="G1307" i="1"/>
  <c r="D5" i="6"/>
  <c r="F5" i="6" s="1"/>
  <c r="F216" i="9"/>
  <c r="B216" i="9" s="1"/>
  <c r="G1511" i="1"/>
  <c r="G1499" i="1"/>
  <c r="H1499" i="1"/>
  <c r="G1501" i="1"/>
  <c r="H1504" i="1"/>
  <c r="G1506" i="1"/>
  <c r="G1505" i="1"/>
  <c r="G1497" i="1"/>
  <c r="H1483" i="1"/>
  <c r="G1483" i="1"/>
  <c r="H1486" i="1"/>
  <c r="H1490" i="1"/>
  <c r="H1484" i="1"/>
  <c r="G1434" i="1"/>
  <c r="G1422" i="1"/>
  <c r="G1402" i="1"/>
  <c r="G1380" i="1"/>
  <c r="G1262" i="1"/>
  <c r="H1251" i="1"/>
  <c r="H1253" i="1"/>
  <c r="H1255" i="1"/>
  <c r="H1257" i="1"/>
  <c r="H1259" i="1"/>
  <c r="H1263" i="1"/>
  <c r="H1265" i="1"/>
  <c r="E285" i="9"/>
  <c r="B285" i="9" s="1"/>
  <c r="F246" i="5"/>
  <c r="H1223" i="1"/>
  <c r="H1219" i="1"/>
  <c r="D1214" i="1"/>
  <c r="F239" i="5"/>
  <c r="E206" i="5"/>
  <c r="H1165" i="1"/>
  <c r="H1151" i="1"/>
  <c r="H1125" i="1"/>
  <c r="F146" i="5"/>
  <c r="E287" i="9"/>
  <c r="B287" i="9" s="1"/>
  <c r="H1117" i="1"/>
  <c r="G1050" i="1"/>
  <c r="G1054" i="1"/>
  <c r="G1048" i="1"/>
  <c r="G1053" i="1"/>
  <c r="E68" i="5"/>
  <c r="H1037" i="1"/>
  <c r="H1034" i="1"/>
  <c r="H1035" i="1"/>
  <c r="H1039" i="1"/>
  <c r="F56" i="5"/>
  <c r="H1033" i="1"/>
  <c r="H1032" i="1"/>
  <c r="H1027" i="1"/>
  <c r="E12" i="5"/>
  <c r="D990" i="1" s="1"/>
  <c r="H1025" i="1"/>
  <c r="G1007" i="1"/>
  <c r="G1008" i="1"/>
  <c r="D997" i="1"/>
  <c r="G992" i="1"/>
  <c r="G996" i="1"/>
  <c r="G991" i="1"/>
  <c r="G995" i="1"/>
  <c r="G994" i="1"/>
  <c r="H986" i="1"/>
  <c r="H988" i="1"/>
  <c r="H901" i="1"/>
  <c r="G901" i="1"/>
  <c r="H917" i="1"/>
  <c r="G917" i="1"/>
  <c r="G826" i="1"/>
  <c r="G834" i="1"/>
  <c r="G838" i="1"/>
  <c r="G842" i="1"/>
  <c r="G854" i="1"/>
  <c r="G862" i="1"/>
  <c r="G870" i="1"/>
  <c r="G882" i="1"/>
  <c r="G886" i="1"/>
  <c r="G890" i="1"/>
  <c r="G894" i="1"/>
  <c r="H897" i="1"/>
  <c r="G897" i="1"/>
  <c r="G907" i="1"/>
  <c r="H913" i="1"/>
  <c r="G913" i="1"/>
  <c r="H922" i="1"/>
  <c r="G922" i="1"/>
  <c r="H926" i="1"/>
  <c r="G926" i="1"/>
  <c r="H930" i="1"/>
  <c r="G930" i="1"/>
  <c r="H934" i="1"/>
  <c r="G934" i="1"/>
  <c r="H936" i="1"/>
  <c r="G936" i="1"/>
  <c r="H940" i="1"/>
  <c r="G940" i="1"/>
  <c r="H942" i="1"/>
  <c r="G942" i="1"/>
  <c r="H948" i="1"/>
  <c r="G948" i="1"/>
  <c r="H954" i="1"/>
  <c r="G954" i="1"/>
  <c r="H958" i="1"/>
  <c r="G958" i="1"/>
  <c r="G825" i="1"/>
  <c r="G829" i="1"/>
  <c r="G833" i="1"/>
  <c r="G837" i="1"/>
  <c r="G841" i="1"/>
  <c r="G845" i="1"/>
  <c r="G849" i="1"/>
  <c r="G853" i="1"/>
  <c r="G857" i="1"/>
  <c r="G861" i="1"/>
  <c r="G865" i="1"/>
  <c r="G869" i="1"/>
  <c r="G873" i="1"/>
  <c r="G877" i="1"/>
  <c r="G881" i="1"/>
  <c r="G885" i="1"/>
  <c r="G889" i="1"/>
  <c r="G893" i="1"/>
  <c r="G903" i="1"/>
  <c r="G906" i="1"/>
  <c r="H909" i="1"/>
  <c r="G909" i="1"/>
  <c r="G919" i="1"/>
  <c r="G830" i="1"/>
  <c r="G846" i="1"/>
  <c r="G850" i="1"/>
  <c r="G858" i="1"/>
  <c r="G866" i="1"/>
  <c r="G874" i="1"/>
  <c r="G878" i="1"/>
  <c r="G910" i="1"/>
  <c r="H924" i="1"/>
  <c r="G924" i="1"/>
  <c r="H928" i="1"/>
  <c r="G928" i="1"/>
  <c r="H932" i="1"/>
  <c r="G932" i="1"/>
  <c r="H938" i="1"/>
  <c r="G938" i="1"/>
  <c r="H944" i="1"/>
  <c r="G944" i="1"/>
  <c r="H946" i="1"/>
  <c r="G946" i="1"/>
  <c r="H950" i="1"/>
  <c r="G950" i="1"/>
  <c r="H952" i="1"/>
  <c r="G952" i="1"/>
  <c r="H956" i="1"/>
  <c r="G956" i="1"/>
  <c r="H960" i="1"/>
  <c r="G960" i="1"/>
  <c r="H905" i="1"/>
  <c r="G905"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E27" i="9"/>
  <c r="B27" i="9" s="1"/>
  <c r="E37" i="9"/>
  <c r="B37" i="9" s="1"/>
  <c r="E45" i="9"/>
  <c r="B45" i="9" s="1"/>
  <c r="E49" i="9"/>
  <c r="B49" i="9" s="1"/>
  <c r="E58" i="9"/>
  <c r="B58" i="9" s="1"/>
  <c r="E75" i="9"/>
  <c r="B75" i="9" s="1"/>
  <c r="E105" i="9"/>
  <c r="B105" i="9" s="1"/>
  <c r="E22" i="9"/>
  <c r="B22" i="9" s="1"/>
  <c r="F227" i="9"/>
  <c r="F233" i="9"/>
  <c r="F239" i="9"/>
  <c r="F245" i="9"/>
  <c r="F252" i="9"/>
  <c r="B252" i="9" s="1"/>
  <c r="F259" i="9"/>
  <c r="F265" i="9"/>
  <c r="E21" i="9"/>
  <c r="B21" i="9" s="1"/>
  <c r="E29" i="9"/>
  <c r="B29" i="9" s="1"/>
  <c r="E34" i="9"/>
  <c r="B34" i="9" s="1"/>
  <c r="E39" i="9"/>
  <c r="B39" i="9" s="1"/>
  <c r="E47" i="9"/>
  <c r="B47" i="9" s="1"/>
  <c r="E51" i="9"/>
  <c r="B51" i="9" s="1"/>
  <c r="E61" i="9"/>
  <c r="E77" i="9"/>
  <c r="E86" i="9"/>
  <c r="E94" i="9"/>
  <c r="B94" i="9" s="1"/>
  <c r="E103" i="9"/>
  <c r="B103" i="9" s="1"/>
  <c r="E117" i="9"/>
  <c r="E121" i="9"/>
  <c r="B121" i="9" s="1"/>
  <c r="E126" i="9"/>
  <c r="B126" i="9" s="1"/>
  <c r="E135" i="9"/>
  <c r="B135" i="9" s="1"/>
  <c r="E145" i="9"/>
  <c r="B145" i="9" s="1"/>
  <c r="F231" i="9"/>
  <c r="F237" i="9"/>
  <c r="B237" i="9" s="1"/>
  <c r="F244" i="9"/>
  <c r="B244" i="9" s="1"/>
  <c r="F251" i="9"/>
  <c r="F257" i="9"/>
  <c r="F263" i="9"/>
  <c r="B263" i="9" s="1"/>
  <c r="F269" i="9"/>
  <c r="H643" i="1"/>
  <c r="H644" i="1"/>
  <c r="H645" i="1"/>
  <c r="F652" i="4"/>
  <c r="H642" i="1"/>
  <c r="H641" i="1"/>
  <c r="E152" i="9"/>
  <c r="B152" i="9" s="1"/>
  <c r="E593" i="4"/>
  <c r="D587" i="1" s="1"/>
  <c r="G398" i="1"/>
  <c r="F402" i="4"/>
  <c r="G397" i="1"/>
  <c r="G386" i="1"/>
  <c r="E363" i="4"/>
  <c r="D358" i="1" s="1"/>
  <c r="F391" i="4"/>
  <c r="G390" i="1"/>
  <c r="H365" i="1"/>
  <c r="H367" i="1"/>
  <c r="H369" i="1"/>
  <c r="H371" i="1"/>
  <c r="F369" i="4"/>
  <c r="H364" i="1"/>
  <c r="H366" i="1"/>
  <c r="H368" i="1"/>
  <c r="H370" i="1"/>
  <c r="H359" i="1"/>
  <c r="H361" i="1"/>
  <c r="H363" i="1"/>
  <c r="H362" i="1"/>
  <c r="E351" i="4"/>
  <c r="G308" i="1"/>
  <c r="E298" i="4"/>
  <c r="D295" i="1"/>
  <c r="H295" i="1" s="1"/>
  <c r="H296" i="1"/>
  <c r="F300" i="4"/>
  <c r="H288" i="1"/>
  <c r="H411" i="1"/>
  <c r="E273" i="9"/>
  <c r="B273" i="9" s="1"/>
  <c r="H269" i="1"/>
  <c r="G273" i="1"/>
  <c r="F273" i="4"/>
  <c r="E263" i="4"/>
  <c r="D259" i="1" s="1"/>
  <c r="F226" i="9"/>
  <c r="B226" i="9" s="1"/>
  <c r="F259" i="4"/>
  <c r="H257" i="1"/>
  <c r="H248" i="1"/>
  <c r="H256" i="1"/>
  <c r="F252" i="4"/>
  <c r="H255" i="1"/>
  <c r="G236" i="1"/>
  <c r="G237" i="1"/>
  <c r="G238" i="1"/>
  <c r="H206" i="1"/>
  <c r="F224" i="9"/>
  <c r="B224" i="9" s="1"/>
  <c r="F210" i="4"/>
  <c r="E53" i="9"/>
  <c r="B53" i="9" s="1"/>
  <c r="H198" i="1"/>
  <c r="G185" i="1"/>
  <c r="G186" i="1"/>
  <c r="G187" i="1"/>
  <c r="G188" i="1"/>
  <c r="G189" i="1"/>
  <c r="G190" i="1"/>
  <c r="G191" i="1"/>
  <c r="F188" i="4"/>
  <c r="F222" i="9"/>
  <c r="B222" i="9" s="1"/>
  <c r="E41" i="9"/>
  <c r="B41" i="9" s="1"/>
  <c r="F220" i="9"/>
  <c r="B220" i="9" s="1"/>
  <c r="E43" i="9"/>
  <c r="B43" i="9" s="1"/>
  <c r="F218" i="9"/>
  <c r="B218" i="9" s="1"/>
  <c r="G172" i="1"/>
  <c r="G167" i="1"/>
  <c r="G171" i="1"/>
  <c r="G165" i="1"/>
  <c r="F169" i="4"/>
  <c r="G161" i="1"/>
  <c r="G162" i="1"/>
  <c r="D160" i="1"/>
  <c r="G164" i="1"/>
  <c r="G157" i="1"/>
  <c r="G143" i="1"/>
  <c r="G144" i="1"/>
  <c r="G145" i="1"/>
  <c r="G146" i="1"/>
  <c r="G142" i="1"/>
  <c r="D136" i="1"/>
  <c r="H136" i="1" s="1"/>
  <c r="H121" i="1"/>
  <c r="H123" i="1"/>
  <c r="G118" i="1"/>
  <c r="G116" i="1"/>
  <c r="G117" i="1"/>
  <c r="G111" i="1"/>
  <c r="G112" i="1"/>
  <c r="G113" i="1"/>
  <c r="G114" i="1"/>
  <c r="G115" i="1"/>
  <c r="G110" i="1"/>
  <c r="F112" i="4"/>
  <c r="E106" i="4"/>
  <c r="D102" i="1" s="1"/>
  <c r="H103" i="1"/>
  <c r="H107" i="1"/>
  <c r="H81" i="1"/>
  <c r="F82" i="4"/>
  <c r="H70" i="1"/>
  <c r="E50" i="4"/>
  <c r="D46" i="1" s="1"/>
  <c r="D58" i="1"/>
  <c r="H58" i="1" s="1"/>
  <c r="G60" i="1"/>
  <c r="H57" i="1"/>
  <c r="E25" i="9"/>
  <c r="B25" i="9" s="1"/>
  <c r="H25" i="1"/>
  <c r="H23" i="1"/>
  <c r="G24" i="1"/>
  <c r="F23" i="4"/>
  <c r="E23" i="9"/>
  <c r="B23" i="9" s="1"/>
  <c r="H20" i="1"/>
  <c r="H4" i="1"/>
  <c r="H5" i="1"/>
  <c r="E26" i="9"/>
  <c r="B26" i="9" s="1"/>
  <c r="F214" i="9"/>
  <c r="B214" i="9" s="1"/>
  <c r="G1290" i="1"/>
  <c r="G1239" i="1"/>
  <c r="G1255" i="1"/>
  <c r="G1271" i="1"/>
  <c r="G1283" i="1"/>
  <c r="G1238" i="1"/>
  <c r="G1243" i="1"/>
  <c r="G1245" i="1"/>
  <c r="G1250" i="1"/>
  <c r="G1254" i="1"/>
  <c r="G1259" i="1"/>
  <c r="G1261" i="1"/>
  <c r="G1266" i="1"/>
  <c r="G1270" i="1"/>
  <c r="G1275" i="1"/>
  <c r="G1277" i="1"/>
  <c r="G1282" i="1"/>
  <c r="G1287" i="1"/>
  <c r="D245" i="5"/>
  <c r="F245" i="5" s="1"/>
  <c r="G1233" i="1"/>
  <c r="G1226" i="1"/>
  <c r="C1222" i="1"/>
  <c r="G1222" i="1" s="1"/>
  <c r="G1223" i="1"/>
  <c r="C1216" i="1"/>
  <c r="G1217" i="1"/>
  <c r="G1218" i="1"/>
  <c r="G1211" i="1"/>
  <c r="G1195" i="1"/>
  <c r="G1199" i="1"/>
  <c r="G1158" i="1"/>
  <c r="G1162" i="1"/>
  <c r="G1151" i="1"/>
  <c r="G1150" i="1"/>
  <c r="C1124" i="1"/>
  <c r="H1124" i="1" s="1"/>
  <c r="G1138" i="1"/>
  <c r="G1129" i="1"/>
  <c r="F149" i="5"/>
  <c r="E283" i="9"/>
  <c r="B283" i="9" s="1"/>
  <c r="G1135" i="1"/>
  <c r="G1124" i="1"/>
  <c r="G1125" i="1"/>
  <c r="C1112" i="1"/>
  <c r="C1113" i="1"/>
  <c r="F135" i="5"/>
  <c r="H1056" i="1"/>
  <c r="G1056" i="1"/>
  <c r="G1057" i="1"/>
  <c r="G1058" i="1"/>
  <c r="G1059" i="1"/>
  <c r="G1060" i="1"/>
  <c r="G1061" i="1"/>
  <c r="G1062" i="1"/>
  <c r="G1063" i="1"/>
  <c r="G1064" i="1"/>
  <c r="F78" i="5"/>
  <c r="C1030" i="1"/>
  <c r="H1023" i="1"/>
  <c r="G1023" i="1"/>
  <c r="H1007" i="1"/>
  <c r="H1008" i="1"/>
  <c r="G986" i="1"/>
  <c r="G987" i="1"/>
  <c r="G988" i="1"/>
  <c r="G989" i="1"/>
  <c r="E28" i="9"/>
  <c r="B28" i="9" s="1"/>
  <c r="E52" i="9"/>
  <c r="B52" i="9" s="1"/>
  <c r="E95" i="9"/>
  <c r="B95" i="9" s="1"/>
  <c r="E32" i="9"/>
  <c r="B32" i="9" s="1"/>
  <c r="E123" i="9"/>
  <c r="B123" i="9" s="1"/>
  <c r="E131" i="9"/>
  <c r="B131" i="9" s="1"/>
  <c r="B219" i="9"/>
  <c r="E63" i="9"/>
  <c r="B63" i="9" s="1"/>
  <c r="E82" i="9"/>
  <c r="B82" i="9" s="1"/>
  <c r="E90" i="9"/>
  <c r="B90" i="9" s="1"/>
  <c r="E60" i="9"/>
  <c r="B60" i="9" s="1"/>
  <c r="E66" i="9"/>
  <c r="B66" i="9" s="1"/>
  <c r="E74" i="9"/>
  <c r="B74" i="9" s="1"/>
  <c r="E79" i="9"/>
  <c r="B79" i="9" s="1"/>
  <c r="E98" i="9"/>
  <c r="B98" i="9" s="1"/>
  <c r="E107" i="9"/>
  <c r="B107" i="9" s="1"/>
  <c r="E115" i="9"/>
  <c r="B115" i="9" s="1"/>
  <c r="E139" i="9"/>
  <c r="B139" i="9" s="1"/>
  <c r="E146" i="9"/>
  <c r="B146" i="9" s="1"/>
  <c r="E150" i="9"/>
  <c r="B150" i="9" s="1"/>
  <c r="E158" i="9"/>
  <c r="B158" i="9" s="1"/>
  <c r="E274" i="9"/>
  <c r="B274" i="9" s="1"/>
  <c r="G642" i="1"/>
  <c r="G643" i="1"/>
  <c r="G644" i="1"/>
  <c r="G645" i="1"/>
  <c r="G641" i="1"/>
  <c r="G631" i="1"/>
  <c r="G579" i="1"/>
  <c r="G580" i="1"/>
  <c r="G492" i="1"/>
  <c r="G489" i="1"/>
  <c r="G405" i="1"/>
  <c r="C412" i="1"/>
  <c r="H412" i="1" s="1"/>
  <c r="G364" i="1"/>
  <c r="G365" i="1"/>
  <c r="G366" i="1"/>
  <c r="G367" i="1"/>
  <c r="G368" i="1"/>
  <c r="G369" i="1"/>
  <c r="G370" i="1"/>
  <c r="G371" i="1"/>
  <c r="G372" i="1"/>
  <c r="G359" i="1"/>
  <c r="G360" i="1"/>
  <c r="G361" i="1"/>
  <c r="G362" i="1"/>
  <c r="G363" i="1"/>
  <c r="G296" i="1"/>
  <c r="G288" i="1"/>
  <c r="G289" i="1"/>
  <c r="G290" i="1"/>
  <c r="G411" i="1"/>
  <c r="G412" i="1"/>
  <c r="G413" i="1"/>
  <c r="G269" i="1"/>
  <c r="G274" i="1"/>
  <c r="G248" i="1"/>
  <c r="G255" i="1"/>
  <c r="G256" i="1"/>
  <c r="G257" i="1"/>
  <c r="G258" i="1"/>
  <c r="E56" i="9"/>
  <c r="B56" i="9" s="1"/>
  <c r="G208" i="1"/>
  <c r="G209" i="1"/>
  <c r="G210" i="1"/>
  <c r="G206" i="1"/>
  <c r="G207" i="1"/>
  <c r="D196" i="4"/>
  <c r="G198" i="1"/>
  <c r="G201" i="1"/>
  <c r="B221" i="9"/>
  <c r="C173" i="1"/>
  <c r="E44" i="9"/>
  <c r="B44" i="9" s="1"/>
  <c r="H164" i="1"/>
  <c r="E40" i="9"/>
  <c r="B40" i="9" s="1"/>
  <c r="C155" i="1"/>
  <c r="D152" i="4"/>
  <c r="C148" i="1" s="1"/>
  <c r="B217" i="9"/>
  <c r="G121" i="1"/>
  <c r="G123" i="1"/>
  <c r="C108" i="1"/>
  <c r="D106" i="4"/>
  <c r="G103" i="1"/>
  <c r="G106" i="1"/>
  <c r="G107" i="1"/>
  <c r="G93" i="1"/>
  <c r="C79" i="1"/>
  <c r="F83" i="4"/>
  <c r="C78" i="1"/>
  <c r="D50" i="4"/>
  <c r="G25" i="1"/>
  <c r="G27" i="1"/>
  <c r="G23" i="1"/>
  <c r="G19" i="1"/>
  <c r="G20" i="1"/>
  <c r="B213" i="9"/>
  <c r="G4" i="1"/>
  <c r="G5" i="1"/>
  <c r="G215" i="1"/>
  <c r="H215" i="1"/>
  <c r="H260" i="1"/>
  <c r="G260" i="1"/>
  <c r="H184" i="1"/>
  <c r="G184" i="1"/>
  <c r="H1128" i="1"/>
  <c r="G1128" i="1"/>
  <c r="H1156" i="1"/>
  <c r="G1156" i="1"/>
  <c r="H1204" i="1"/>
  <c r="G1204" i="1"/>
  <c r="H1264" i="1"/>
  <c r="G1264" i="1"/>
  <c r="H1280" i="1"/>
  <c r="G1280" i="1"/>
  <c r="G1379" i="1"/>
  <c r="H1379" i="1"/>
  <c r="G1488" i="1"/>
  <c r="H1488" i="1"/>
  <c r="G1492" i="1"/>
  <c r="H1492" i="1"/>
  <c r="H1168" i="1"/>
  <c r="G1168" i="1"/>
  <c r="H1244" i="1"/>
  <c r="G1244" i="1"/>
  <c r="H1260" i="1"/>
  <c r="G1260" i="1"/>
  <c r="H1276" i="1"/>
  <c r="G1276" i="1"/>
  <c r="H1293" i="1"/>
  <c r="G1293" i="1"/>
  <c r="H1296" i="1"/>
  <c r="G1296" i="1"/>
  <c r="H1309" i="1"/>
  <c r="G1309" i="1"/>
  <c r="H1317" i="1"/>
  <c r="G1317" i="1"/>
  <c r="H1320" i="1"/>
  <c r="G1320" i="1"/>
  <c r="H1333" i="1"/>
  <c r="G1333" i="1"/>
  <c r="H1336" i="1"/>
  <c r="G1336" i="1"/>
  <c r="H1341" i="1"/>
  <c r="G1341" i="1"/>
  <c r="H1349" i="1"/>
  <c r="G1349" i="1"/>
  <c r="H1352" i="1"/>
  <c r="G1352" i="1"/>
  <c r="G1368" i="1"/>
  <c r="H1368" i="1"/>
  <c r="G1410" i="1"/>
  <c r="H1410" i="1"/>
  <c r="G1427" i="1"/>
  <c r="H1427" i="1"/>
  <c r="G1447" i="1"/>
  <c r="J1456" i="1"/>
  <c r="G1456" i="1"/>
  <c r="H1456" i="1"/>
  <c r="H1461" i="1"/>
  <c r="G1461" i="1"/>
  <c r="C211" i="1"/>
  <c r="G1131" i="1"/>
  <c r="H1136" i="1"/>
  <c r="G1136" i="1"/>
  <c r="G1137" i="1"/>
  <c r="G1147" i="1"/>
  <c r="G1159" i="1"/>
  <c r="H1164" i="1"/>
  <c r="G1164" i="1"/>
  <c r="G1165" i="1"/>
  <c r="G1175" i="1"/>
  <c r="H1180" i="1"/>
  <c r="G1180" i="1"/>
  <c r="G1181" i="1"/>
  <c r="G1191" i="1"/>
  <c r="H1196" i="1"/>
  <c r="G1196" i="1"/>
  <c r="G1197" i="1"/>
  <c r="G1207" i="1"/>
  <c r="H1212" i="1"/>
  <c r="G1212" i="1"/>
  <c r="G1213" i="1"/>
  <c r="G1219" i="1"/>
  <c r="H1224" i="1"/>
  <c r="G1224" i="1"/>
  <c r="G1225" i="1"/>
  <c r="G1235" i="1"/>
  <c r="H1240" i="1"/>
  <c r="G1240" i="1"/>
  <c r="G1241" i="1"/>
  <c r="G1251" i="1"/>
  <c r="H1256" i="1"/>
  <c r="G1256" i="1"/>
  <c r="G1257" i="1"/>
  <c r="G1267" i="1"/>
  <c r="H1272" i="1"/>
  <c r="G1272" i="1"/>
  <c r="G1273" i="1"/>
  <c r="G1372" i="1"/>
  <c r="H1372" i="1"/>
  <c r="G1375" i="1"/>
  <c r="H1375" i="1"/>
  <c r="G1378" i="1"/>
  <c r="H1378" i="1"/>
  <c r="G1384" i="1"/>
  <c r="H1384" i="1"/>
  <c r="G1414" i="1"/>
  <c r="H1414" i="1"/>
  <c r="G1416" i="1"/>
  <c r="H1416" i="1"/>
  <c r="H1445" i="1"/>
  <c r="G1480" i="1"/>
  <c r="H1480" i="1"/>
  <c r="H1522" i="1"/>
  <c r="G1524" i="1"/>
  <c r="H1524" i="1"/>
  <c r="G1542" i="1"/>
  <c r="H1542" i="1"/>
  <c r="F140" i="4"/>
  <c r="D139" i="4"/>
  <c r="E215" i="4"/>
  <c r="D211" i="1" s="1"/>
  <c r="F594" i="4"/>
  <c r="D593" i="4"/>
  <c r="G189" i="9"/>
  <c r="E189" i="9" s="1"/>
  <c r="B189" i="9" s="1"/>
  <c r="H1144" i="1"/>
  <c r="G1144" i="1"/>
  <c r="H1172" i="1"/>
  <c r="G1172" i="1"/>
  <c r="H1188" i="1"/>
  <c r="G1188" i="1"/>
  <c r="H1216" i="1"/>
  <c r="G1216" i="1"/>
  <c r="H1232" i="1"/>
  <c r="G1232" i="1"/>
  <c r="H1248" i="1"/>
  <c r="G1248" i="1"/>
  <c r="G1398" i="1"/>
  <c r="H1398" i="1"/>
  <c r="G1400" i="1"/>
  <c r="H1400" i="1"/>
  <c r="G1430" i="1"/>
  <c r="H1430" i="1"/>
  <c r="G1432" i="1"/>
  <c r="H1432" i="1"/>
  <c r="H1451" i="1"/>
  <c r="J1451" i="1"/>
  <c r="G1451" i="1"/>
  <c r="I1451" i="1" s="1"/>
  <c r="H1479" i="1"/>
  <c r="G1479" i="1"/>
  <c r="I1479" i="1" s="1"/>
  <c r="J1479" i="1"/>
  <c r="G1536" i="1"/>
  <c r="H1536" i="1"/>
  <c r="H1557" i="1"/>
  <c r="G1557" i="1"/>
  <c r="H289" i="9"/>
  <c r="E176" i="5"/>
  <c r="H1140" i="1"/>
  <c r="G1140" i="1"/>
  <c r="H1184" i="1"/>
  <c r="G1184" i="1"/>
  <c r="H1200" i="1"/>
  <c r="G1200" i="1"/>
  <c r="H1228" i="1"/>
  <c r="G1228" i="1"/>
  <c r="H1285" i="1"/>
  <c r="G1285" i="1"/>
  <c r="H1288" i="1"/>
  <c r="G1288" i="1"/>
  <c r="H1301" i="1"/>
  <c r="G1301" i="1"/>
  <c r="H1304" i="1"/>
  <c r="G1304" i="1"/>
  <c r="H1312" i="1"/>
  <c r="G1312" i="1"/>
  <c r="H1325" i="1"/>
  <c r="G1325" i="1"/>
  <c r="H1328" i="1"/>
  <c r="G1328" i="1"/>
  <c r="H1344" i="1"/>
  <c r="G1344" i="1"/>
  <c r="H1357" i="1"/>
  <c r="G1357" i="1"/>
  <c r="H1360" i="1"/>
  <c r="G1360" i="1"/>
  <c r="H1365" i="1"/>
  <c r="G1365" i="1"/>
  <c r="G1395" i="1"/>
  <c r="H1395" i="1"/>
  <c r="G1404" i="1"/>
  <c r="H1404" i="1"/>
  <c r="G1407" i="1"/>
  <c r="H1407" i="1"/>
  <c r="J1465" i="1"/>
  <c r="H1465" i="1"/>
  <c r="G1465" i="1"/>
  <c r="I1465" i="1" s="1"/>
  <c r="H1493" i="1"/>
  <c r="G1493" i="1"/>
  <c r="G1528" i="1"/>
  <c r="H1528" i="1"/>
  <c r="G1546" i="1"/>
  <c r="F264" i="4"/>
  <c r="D263" i="4"/>
  <c r="H1127" i="1"/>
  <c r="H1132" i="1"/>
  <c r="G1132" i="1"/>
  <c r="G1133" i="1"/>
  <c r="H1141" i="1"/>
  <c r="G1143" i="1"/>
  <c r="H1148" i="1"/>
  <c r="G1148" i="1"/>
  <c r="G1149" i="1"/>
  <c r="D1154" i="1"/>
  <c r="G1155" i="1"/>
  <c r="D1157" i="1"/>
  <c r="G1157" i="1" s="1"/>
  <c r="H1160" i="1"/>
  <c r="G1160" i="1"/>
  <c r="G1161" i="1"/>
  <c r="H1169" i="1"/>
  <c r="G1171" i="1"/>
  <c r="H1176" i="1"/>
  <c r="G1176" i="1"/>
  <c r="G1177" i="1"/>
  <c r="H1185" i="1"/>
  <c r="G1187" i="1"/>
  <c r="H1192" i="1"/>
  <c r="G1192" i="1"/>
  <c r="G1193" i="1"/>
  <c r="H1201" i="1"/>
  <c r="G1203" i="1"/>
  <c r="H1208" i="1"/>
  <c r="G1208" i="1"/>
  <c r="G1209" i="1"/>
  <c r="H1220" i="1"/>
  <c r="G1220" i="1"/>
  <c r="G1221" i="1"/>
  <c r="H1229" i="1"/>
  <c r="G1231" i="1"/>
  <c r="H1236" i="1"/>
  <c r="G1236" i="1"/>
  <c r="G1237" i="1"/>
  <c r="H1245" i="1"/>
  <c r="G1247" i="1"/>
  <c r="H1252" i="1"/>
  <c r="G1252" i="1"/>
  <c r="G1253" i="1"/>
  <c r="H1261" i="1"/>
  <c r="G1263" i="1"/>
  <c r="H1268" i="1"/>
  <c r="G1268" i="1"/>
  <c r="G1269" i="1"/>
  <c r="H1277" i="1"/>
  <c r="G1279" i="1"/>
  <c r="H1284" i="1"/>
  <c r="G1284" i="1"/>
  <c r="H1289" i="1"/>
  <c r="G1289" i="1"/>
  <c r="H1292" i="1"/>
  <c r="G1292" i="1"/>
  <c r="H1297" i="1"/>
  <c r="G1297" i="1"/>
  <c r="H1300" i="1"/>
  <c r="G1300" i="1"/>
  <c r="H1305" i="1"/>
  <c r="G1305" i="1"/>
  <c r="H1308" i="1"/>
  <c r="G1308" i="1"/>
  <c r="H1313" i="1"/>
  <c r="G1313" i="1"/>
  <c r="H1316" i="1"/>
  <c r="G1316" i="1"/>
  <c r="H1321" i="1"/>
  <c r="G1321" i="1"/>
  <c r="H1324" i="1"/>
  <c r="G1324" i="1"/>
  <c r="H1332" i="1"/>
  <c r="G1332" i="1"/>
  <c r="H1337" i="1"/>
  <c r="G1337" i="1"/>
  <c r="H1340" i="1"/>
  <c r="G1340" i="1"/>
  <c r="H1345" i="1"/>
  <c r="G1345" i="1"/>
  <c r="H1348" i="1"/>
  <c r="G1348" i="1"/>
  <c r="H1353" i="1"/>
  <c r="G1353" i="1"/>
  <c r="H1356" i="1"/>
  <c r="G1356" i="1"/>
  <c r="H1361" i="1"/>
  <c r="G1361" i="1"/>
  <c r="H1364" i="1"/>
  <c r="G1364" i="1"/>
  <c r="G1382" i="1"/>
  <c r="H1382" i="1"/>
  <c r="G1388" i="1"/>
  <c r="H1388" i="1"/>
  <c r="G1391" i="1"/>
  <c r="H1391" i="1"/>
  <c r="G1394" i="1"/>
  <c r="H1394" i="1"/>
  <c r="G1411" i="1"/>
  <c r="H1411" i="1"/>
  <c r="G1420" i="1"/>
  <c r="H1420" i="1"/>
  <c r="G1426" i="1"/>
  <c r="H1426" i="1"/>
  <c r="G1439" i="1"/>
  <c r="H1439" i="1"/>
  <c r="H1455" i="1"/>
  <c r="J1455" i="1"/>
  <c r="G1455" i="1"/>
  <c r="I1455" i="1" s="1"/>
  <c r="H1466" i="1"/>
  <c r="G1466" i="1"/>
  <c r="J1466" i="1"/>
  <c r="H1474" i="1"/>
  <c r="G1474" i="1"/>
  <c r="I1474" i="1" s="1"/>
  <c r="H1481" i="1"/>
  <c r="G1481" i="1"/>
  <c r="G1538" i="1"/>
  <c r="G1550" i="1"/>
  <c r="H1550" i="1"/>
  <c r="G1556" i="1"/>
  <c r="H1556" i="1"/>
  <c r="H1560" i="1"/>
  <c r="G1564" i="1"/>
  <c r="H1564" i="1"/>
  <c r="H1568" i="1"/>
  <c r="G1572" i="1"/>
  <c r="H1572" i="1"/>
  <c r="H1574" i="1"/>
  <c r="G1576" i="1"/>
  <c r="H1576" i="1"/>
  <c r="F473" i="4"/>
  <c r="D472" i="4"/>
  <c r="G1371" i="1"/>
  <c r="H1371" i="1"/>
  <c r="G1387" i="1"/>
  <c r="H1387" i="1"/>
  <c r="G1403" i="1"/>
  <c r="H1403" i="1"/>
  <c r="G1419" i="1"/>
  <c r="H1419" i="1"/>
  <c r="G1443" i="1"/>
  <c r="H1443" i="1"/>
  <c r="J1460" i="1"/>
  <c r="G1460" i="1"/>
  <c r="H1460" i="1"/>
  <c r="J1463" i="1"/>
  <c r="H1463" i="1"/>
  <c r="I1463" i="1" s="1"/>
  <c r="J1473" i="1"/>
  <c r="G1473" i="1"/>
  <c r="I1473" i="1" s="1"/>
  <c r="J1478" i="1"/>
  <c r="H1478" i="1"/>
  <c r="G1478" i="1"/>
  <c r="G1498" i="1"/>
  <c r="H1498" i="1"/>
  <c r="G1532" i="1"/>
  <c r="H1532" i="1"/>
  <c r="G1540" i="1"/>
  <c r="H1540" i="1"/>
  <c r="G1544" i="1"/>
  <c r="H1544" i="1"/>
  <c r="H1553" i="1"/>
  <c r="G1553" i="1"/>
  <c r="H1561" i="1"/>
  <c r="G1561" i="1"/>
  <c r="H1565" i="1"/>
  <c r="G1565" i="1"/>
  <c r="H1577" i="1"/>
  <c r="G1577" i="1"/>
  <c r="F125" i="4"/>
  <c r="D124" i="4"/>
  <c r="F225" i="4"/>
  <c r="D224" i="4"/>
  <c r="D643" i="4"/>
  <c r="F416" i="4"/>
  <c r="D644" i="4"/>
  <c r="E625" i="4"/>
  <c r="D619" i="1" s="1"/>
  <c r="F629" i="4"/>
  <c r="D625" i="4"/>
  <c r="I31" i="3"/>
  <c r="D1469" i="1"/>
  <c r="I32" i="3"/>
  <c r="D1475" i="1"/>
  <c r="H1130" i="1"/>
  <c r="H1134" i="1"/>
  <c r="H1138" i="1"/>
  <c r="H1142" i="1"/>
  <c r="H1146" i="1"/>
  <c r="H1150" i="1"/>
  <c r="H1158" i="1"/>
  <c r="H1162" i="1"/>
  <c r="H1166" i="1"/>
  <c r="H1170" i="1"/>
  <c r="H1174" i="1"/>
  <c r="H1178" i="1"/>
  <c r="H1182" i="1"/>
  <c r="H1186" i="1"/>
  <c r="H1190" i="1"/>
  <c r="H1194" i="1"/>
  <c r="H1198" i="1"/>
  <c r="H1202" i="1"/>
  <c r="H1206" i="1"/>
  <c r="H1210" i="1"/>
  <c r="H1218"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G1376" i="1"/>
  <c r="G1392" i="1"/>
  <c r="G1399" i="1"/>
  <c r="H1399" i="1"/>
  <c r="G1408" i="1"/>
  <c r="G1415" i="1"/>
  <c r="H1415" i="1"/>
  <c r="G1424" i="1"/>
  <c r="G1431" i="1"/>
  <c r="H1431" i="1"/>
  <c r="I1440" i="1"/>
  <c r="H1447" i="1"/>
  <c r="J1448" i="1"/>
  <c r="G1448" i="1"/>
  <c r="I1448" i="1" s="1"/>
  <c r="J1449" i="1"/>
  <c r="J1452" i="1"/>
  <c r="G1452" i="1"/>
  <c r="I1452" i="1" s="1"/>
  <c r="H1459" i="1"/>
  <c r="G1459" i="1"/>
  <c r="I1459" i="1" s="1"/>
  <c r="H1462" i="1"/>
  <c r="G1462" i="1"/>
  <c r="I1462" i="1" s="1"/>
  <c r="J1462" i="1"/>
  <c r="J1467" i="1"/>
  <c r="G1467" i="1"/>
  <c r="I1467" i="1" s="1"/>
  <c r="H1472" i="1"/>
  <c r="I1472" i="1" s="1"/>
  <c r="J1472" i="1"/>
  <c r="J1476" i="1"/>
  <c r="H1476" i="1"/>
  <c r="I1476" i="1" s="1"/>
  <c r="H1482" i="1"/>
  <c r="G1494" i="1"/>
  <c r="H1521" i="1"/>
  <c r="G1521" i="1"/>
  <c r="G1525" i="1"/>
  <c r="H1529" i="1"/>
  <c r="G1529" i="1"/>
  <c r="H1533" i="1"/>
  <c r="G1533" i="1"/>
  <c r="H1545" i="1"/>
  <c r="G1545" i="1"/>
  <c r="G1549" i="1"/>
  <c r="F45" i="4"/>
  <c r="D44" i="4"/>
  <c r="F242" i="5"/>
  <c r="D238" i="5"/>
  <c r="G1369" i="1"/>
  <c r="G1373" i="1"/>
  <c r="G1377" i="1"/>
  <c r="G1381" i="1"/>
  <c r="G1385" i="1"/>
  <c r="G1389" i="1"/>
  <c r="G1393" i="1"/>
  <c r="G1397" i="1"/>
  <c r="G1401" i="1"/>
  <c r="G1405" i="1"/>
  <c r="G1409" i="1"/>
  <c r="G1413" i="1"/>
  <c r="G1417" i="1"/>
  <c r="G1421" i="1"/>
  <c r="G1425" i="1"/>
  <c r="G1429" i="1"/>
  <c r="G1433" i="1"/>
  <c r="G1441" i="1"/>
  <c r="I1441" i="1" s="1"/>
  <c r="J1441" i="1"/>
  <c r="G1445" i="1"/>
  <c r="D1454" i="1"/>
  <c r="H1454" i="1" s="1"/>
  <c r="I1458" i="1"/>
  <c r="H1485" i="1"/>
  <c r="G1485" i="1"/>
  <c r="G1496" i="1"/>
  <c r="H1496" i="1"/>
  <c r="H1537" i="1"/>
  <c r="G1537" i="1"/>
  <c r="G1548" i="1"/>
  <c r="H1548" i="1"/>
  <c r="H1569" i="1"/>
  <c r="G1569" i="1"/>
  <c r="G1580" i="1"/>
  <c r="H1580" i="1"/>
  <c r="E7" i="4"/>
  <c r="F336" i="4"/>
  <c r="D311" i="4"/>
  <c r="F364" i="4"/>
  <c r="D363" i="4"/>
  <c r="F485" i="4"/>
  <c r="D484" i="4"/>
  <c r="F119" i="5"/>
  <c r="D118" i="5"/>
  <c r="F8" i="5"/>
  <c r="D12" i="5"/>
  <c r="D7" i="5" s="1"/>
  <c r="F45" i="5"/>
  <c r="F207" i="5"/>
  <c r="D206" i="5"/>
  <c r="F130" i="6"/>
  <c r="D129" i="6"/>
  <c r="I30" i="3"/>
  <c r="D1453" i="1"/>
  <c r="H1453" i="1" s="1"/>
  <c r="D38" i="7"/>
  <c r="C1470" i="1"/>
  <c r="D42" i="8"/>
  <c r="H1464" i="1"/>
  <c r="I1464" i="1" s="1"/>
  <c r="J1464" i="1"/>
  <c r="H1468" i="1"/>
  <c r="I1468" i="1" s="1"/>
  <c r="J1468" i="1"/>
  <c r="H1477" i="1"/>
  <c r="I1477" i="1" s="1"/>
  <c r="J1477" i="1"/>
  <c r="F8" i="4"/>
  <c r="D7" i="4"/>
  <c r="E152" i="4"/>
  <c r="F152" i="4" s="1"/>
  <c r="F164" i="4"/>
  <c r="D163" i="4"/>
  <c r="E196" i="4"/>
  <c r="D192" i="1" s="1"/>
  <c r="G187" i="9"/>
  <c r="E187" i="9" s="1"/>
  <c r="B187" i="9" s="1"/>
  <c r="E421" i="4"/>
  <c r="E459" i="4"/>
  <c r="D453" i="1" s="1"/>
  <c r="F70" i="5"/>
  <c r="D69" i="5"/>
  <c r="D177" i="5"/>
  <c r="F180" i="5"/>
  <c r="E141" i="6"/>
  <c r="I24" i="3"/>
  <c r="F99" i="6"/>
  <c r="D89" i="6"/>
  <c r="D43" i="8"/>
  <c r="C1519" i="1"/>
  <c r="D299" i="4"/>
  <c r="F304" i="4"/>
  <c r="F460" i="4"/>
  <c r="D459" i="4"/>
  <c r="E472" i="4"/>
  <c r="D466" i="1" s="1"/>
  <c r="E484" i="4"/>
  <c r="D478" i="1" s="1"/>
  <c r="E529" i="4"/>
  <c r="D580" i="4"/>
  <c r="E5" i="7"/>
  <c r="G163" i="9"/>
  <c r="E163" i="9" s="1"/>
  <c r="B163" i="9" s="1"/>
  <c r="D351" i="4"/>
  <c r="F356" i="4"/>
  <c r="E644" i="4"/>
  <c r="D638" i="1" s="1"/>
  <c r="F530" i="4"/>
  <c r="D529" i="4"/>
  <c r="E142" i="9"/>
  <c r="B142" i="9" s="1"/>
  <c r="D190" i="5"/>
  <c r="F36" i="6"/>
  <c r="D35" i="6"/>
  <c r="G161" i="9"/>
  <c r="E161" i="9" s="1"/>
  <c r="B161" i="9" s="1"/>
  <c r="B128" i="9"/>
  <c r="E67" i="9"/>
  <c r="B67" i="9" s="1"/>
  <c r="B70" i="9"/>
  <c r="E83" i="9"/>
  <c r="B83" i="9" s="1"/>
  <c r="B86" i="9"/>
  <c r="E99" i="9"/>
  <c r="B99"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M212" i="9"/>
  <c r="G191" i="9"/>
  <c r="E191"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0" i="9"/>
  <c r="E160" i="9" s="1"/>
  <c r="B160" i="9" s="1"/>
  <c r="G190" i="9"/>
  <c r="E190" i="9" s="1"/>
  <c r="B190" i="9" s="1"/>
  <c r="G185" i="9"/>
  <c r="E185" i="9" s="1"/>
  <c r="B185" i="9" s="1"/>
  <c r="G182" i="9"/>
  <c r="E182" i="9" s="1"/>
  <c r="B182" i="9" s="1"/>
  <c r="G177" i="9"/>
  <c r="E177" i="9" s="1"/>
  <c r="B177" i="9" s="1"/>
  <c r="G162" i="9"/>
  <c r="E162" i="9" s="1"/>
  <c r="B162" i="9" s="1"/>
  <c r="G278" i="9"/>
  <c r="E278" i="9" s="1"/>
  <c r="B278" i="9" s="1"/>
  <c r="G277" i="9"/>
  <c r="E277" i="9" s="1"/>
  <c r="B277" i="9" s="1"/>
  <c r="G186" i="9"/>
  <c r="E186" i="9" s="1"/>
  <c r="B186" i="9" s="1"/>
  <c r="G178" i="9"/>
  <c r="E178" i="9" s="1"/>
  <c r="B178" i="9" s="1"/>
  <c r="I10" i="9"/>
  <c r="B61" i="9"/>
  <c r="B69" i="9"/>
  <c r="B77" i="9"/>
  <c r="B85" i="9"/>
  <c r="B93" i="9"/>
  <c r="E104" i="9"/>
  <c r="B104" i="9" s="1"/>
  <c r="E136" i="9"/>
  <c r="B136" i="9" s="1"/>
  <c r="G181" i="9"/>
  <c r="E181" i="9" s="1"/>
  <c r="B181" i="9" s="1"/>
  <c r="G183" i="9"/>
  <c r="E183" i="9" s="1"/>
  <c r="B183" i="9" s="1"/>
  <c r="E286" i="9"/>
  <c r="B286" i="9" s="1"/>
  <c r="E68" i="9"/>
  <c r="B68" i="9" s="1"/>
  <c r="E76" i="9"/>
  <c r="B76" i="9" s="1"/>
  <c r="E84" i="9"/>
  <c r="B84" i="9" s="1"/>
  <c r="E92" i="9"/>
  <c r="B92" i="9" s="1"/>
  <c r="E112" i="9"/>
  <c r="B112" i="9" s="1"/>
  <c r="G179" i="9"/>
  <c r="E179" i="9" s="1"/>
  <c r="B179" i="9" s="1"/>
  <c r="E64" i="9"/>
  <c r="B64" i="9" s="1"/>
  <c r="E72" i="9"/>
  <c r="B72" i="9" s="1"/>
  <c r="E80" i="9"/>
  <c r="B80" i="9" s="1"/>
  <c r="E88" i="9"/>
  <c r="B88" i="9" s="1"/>
  <c r="E96" i="9"/>
  <c r="B96" i="9" s="1"/>
  <c r="B101" i="9"/>
  <c r="B109" i="9"/>
  <c r="B117" i="9"/>
  <c r="B125" i="9"/>
  <c r="B133" i="9"/>
  <c r="B141" i="9"/>
  <c r="E100" i="9"/>
  <c r="B100" i="9" s="1"/>
  <c r="E108" i="9"/>
  <c r="B108" i="9" s="1"/>
  <c r="E116" i="9"/>
  <c r="B116" i="9" s="1"/>
  <c r="E124" i="9"/>
  <c r="B124" i="9" s="1"/>
  <c r="E132" i="9"/>
  <c r="B132" i="9" s="1"/>
  <c r="E140" i="9"/>
  <c r="B140" i="9" s="1"/>
  <c r="E155" i="9"/>
  <c r="B155" i="9" s="1"/>
  <c r="B215" i="9"/>
  <c r="B223" i="9"/>
  <c r="B227" i="9"/>
  <c r="B229" i="9"/>
  <c r="B231" i="9"/>
  <c r="B233" i="9"/>
  <c r="B235" i="9"/>
  <c r="B239" i="9"/>
  <c r="B241" i="9"/>
  <c r="B243" i="9"/>
  <c r="B245" i="9"/>
  <c r="B247" i="9"/>
  <c r="B249" i="9"/>
  <c r="B251" i="9"/>
  <c r="B253" i="9"/>
  <c r="B255" i="9"/>
  <c r="B257" i="9"/>
  <c r="B259" i="9"/>
  <c r="B261" i="9"/>
  <c r="B265" i="9"/>
  <c r="B267" i="9"/>
  <c r="B269" i="9"/>
  <c r="B271" i="9"/>
  <c r="F275" i="9"/>
  <c r="E280" i="9"/>
  <c r="B280" i="9" s="1"/>
  <c r="E151" i="9"/>
  <c r="B151" i="9" s="1"/>
  <c r="E159" i="9"/>
  <c r="B159" i="9" s="1"/>
  <c r="D5" i="7" l="1"/>
  <c r="C1437" i="1"/>
  <c r="I1447" i="1"/>
  <c r="E7" i="5"/>
  <c r="D985" i="1" s="1"/>
  <c r="H24" i="3"/>
  <c r="C1299" i="1"/>
  <c r="H292" i="9"/>
  <c r="D1183" i="1"/>
  <c r="I21" i="3"/>
  <c r="D1046" i="1"/>
  <c r="H997" i="1"/>
  <c r="G997" i="1"/>
  <c r="E350" i="4"/>
  <c r="D345" i="1" s="1"/>
  <c r="D346" i="1"/>
  <c r="D293" i="1"/>
  <c r="G295" i="1"/>
  <c r="H160" i="1"/>
  <c r="G160" i="1"/>
  <c r="G136" i="1"/>
  <c r="G58" i="1"/>
  <c r="H1222" i="1"/>
  <c r="G1113" i="1"/>
  <c r="H1113" i="1"/>
  <c r="G1112" i="1"/>
  <c r="H1112" i="1"/>
  <c r="G1030" i="1"/>
  <c r="H1030" i="1"/>
  <c r="B191" i="9"/>
  <c r="D151" i="4"/>
  <c r="F196" i="4"/>
  <c r="C192" i="1"/>
  <c r="G173" i="1"/>
  <c r="H173" i="1"/>
  <c r="G155" i="1"/>
  <c r="H155" i="1"/>
  <c r="H20" i="9"/>
  <c r="F106" i="4"/>
  <c r="C102" i="1"/>
  <c r="H108" i="1"/>
  <c r="G108" i="1"/>
  <c r="G78" i="1"/>
  <c r="H78" i="1"/>
  <c r="G79" i="1"/>
  <c r="H79" i="1"/>
  <c r="F50" i="4"/>
  <c r="C46" i="1"/>
  <c r="E165" i="9"/>
  <c r="B165" i="9" s="1"/>
  <c r="D528" i="4"/>
  <c r="F529" i="4"/>
  <c r="C523" i="1"/>
  <c r="E528" i="4"/>
  <c r="D523" i="1"/>
  <c r="I28" i="3"/>
  <c r="D1435" i="1"/>
  <c r="H192" i="1"/>
  <c r="G192" i="1"/>
  <c r="K1432" i="9"/>
  <c r="G295" i="9"/>
  <c r="E295" i="9" s="1"/>
  <c r="B295" i="9" s="1"/>
  <c r="I34" i="3"/>
  <c r="C1517" i="1"/>
  <c r="G292" i="9"/>
  <c r="E292" i="9" s="1"/>
  <c r="B292" i="9" s="1"/>
  <c r="F206" i="5"/>
  <c r="C1183" i="1"/>
  <c r="G1453" i="1"/>
  <c r="F644" i="4"/>
  <c r="C638" i="1"/>
  <c r="D289" i="4"/>
  <c r="H17" i="3"/>
  <c r="C147" i="1"/>
  <c r="F89" i="6"/>
  <c r="C1383" i="1"/>
  <c r="D141" i="6"/>
  <c r="G299" i="9" s="1"/>
  <c r="E299" i="9" s="1"/>
  <c r="F363" i="4"/>
  <c r="C358" i="1"/>
  <c r="F238" i="5"/>
  <c r="D237" i="5"/>
  <c r="C1215" i="1"/>
  <c r="H1475" i="1"/>
  <c r="G1475" i="1"/>
  <c r="F625" i="4"/>
  <c r="C619" i="1"/>
  <c r="F124" i="4"/>
  <c r="C120" i="1"/>
  <c r="H1157" i="1"/>
  <c r="G291" i="9"/>
  <c r="E291" i="9" s="1"/>
  <c r="B291" i="9" s="1"/>
  <c r="F190" i="5"/>
  <c r="C1167" i="1"/>
  <c r="I29" i="3"/>
  <c r="D1436" i="1"/>
  <c r="F299" i="4"/>
  <c r="D298" i="4"/>
  <c r="C294" i="1"/>
  <c r="G289" i="9"/>
  <c r="E289" i="9" s="1"/>
  <c r="B289" i="9" s="1"/>
  <c r="D176" i="5"/>
  <c r="C1154" i="1"/>
  <c r="F177" i="5"/>
  <c r="E420" i="4"/>
  <c r="D415" i="1"/>
  <c r="H1470" i="1"/>
  <c r="G1470" i="1"/>
  <c r="F129" i="6"/>
  <c r="C1423" i="1"/>
  <c r="F643" i="4"/>
  <c r="C637" i="1"/>
  <c r="F472" i="4"/>
  <c r="C466" i="1"/>
  <c r="G1454" i="1"/>
  <c r="F35" i="6"/>
  <c r="H25" i="3"/>
  <c r="C1329" i="1"/>
  <c r="D350" i="4"/>
  <c r="F351" i="4"/>
  <c r="C346" i="1"/>
  <c r="I35" i="3"/>
  <c r="C1518" i="1"/>
  <c r="D6" i="4"/>
  <c r="F7" i="4"/>
  <c r="C3" i="1"/>
  <c r="H20" i="3"/>
  <c r="C985" i="1"/>
  <c r="F263" i="4"/>
  <c r="C259" i="1"/>
  <c r="F593" i="4"/>
  <c r="C587" i="1"/>
  <c r="F163" i="4"/>
  <c r="C159" i="1"/>
  <c r="G294" i="9"/>
  <c r="E294" i="9" s="1"/>
  <c r="E6" i="4"/>
  <c r="D3" i="1"/>
  <c r="I1439" i="1"/>
  <c r="E164" i="9"/>
  <c r="B164" i="9" s="1"/>
  <c r="F212" i="9"/>
  <c r="B212" i="9" s="1"/>
  <c r="F580" i="4"/>
  <c r="C574" i="1"/>
  <c r="F459" i="4"/>
  <c r="D420" i="4"/>
  <c r="C453" i="1"/>
  <c r="H1519" i="1"/>
  <c r="G1519" i="1"/>
  <c r="D68" i="5"/>
  <c r="D6" i="5" s="1"/>
  <c r="F69" i="5"/>
  <c r="C1047" i="1"/>
  <c r="E151" i="4"/>
  <c r="F151" i="4" s="1"/>
  <c r="D148" i="1"/>
  <c r="C1469" i="1"/>
  <c r="H31" i="3"/>
  <c r="F12" i="5"/>
  <c r="C990" i="1"/>
  <c r="G297" i="9"/>
  <c r="E297" i="9" s="1"/>
  <c r="F118" i="5"/>
  <c r="C1096" i="1"/>
  <c r="F484" i="4"/>
  <c r="C478" i="1"/>
  <c r="F311" i="4"/>
  <c r="C306" i="1"/>
  <c r="F44" i="4"/>
  <c r="C40" i="1"/>
  <c r="F224" i="4"/>
  <c r="C220" i="1"/>
  <c r="I1478" i="1"/>
  <c r="I1460" i="1"/>
  <c r="I1443" i="1"/>
  <c r="G20" i="9"/>
  <c r="I1466" i="1"/>
  <c r="E175" i="5"/>
  <c r="D1152" i="1" s="1"/>
  <c r="I22" i="3"/>
  <c r="D1153" i="1"/>
  <c r="F139" i="4"/>
  <c r="C135" i="1"/>
  <c r="H211" i="1"/>
  <c r="G211" i="1"/>
  <c r="I1456" i="1"/>
  <c r="H1437" i="1" l="1"/>
  <c r="G1437" i="1"/>
  <c r="C1436" i="1"/>
  <c r="H29" i="3"/>
  <c r="F7" i="5"/>
  <c r="I20" i="3"/>
  <c r="E6" i="5"/>
  <c r="D984" i="1" s="1"/>
  <c r="H1299" i="1"/>
  <c r="G1299" i="1"/>
  <c r="E407" i="4"/>
  <c r="D402" i="1" s="1"/>
  <c r="E408" i="4"/>
  <c r="D403" i="1" s="1"/>
  <c r="E20" i="9"/>
  <c r="E19" i="9" s="1"/>
  <c r="H102" i="1"/>
  <c r="G102" i="1"/>
  <c r="G46" i="1"/>
  <c r="H46" i="1"/>
  <c r="E298" i="9"/>
  <c r="B299" i="9"/>
  <c r="H220" i="1"/>
  <c r="G220" i="1"/>
  <c r="G1096" i="1"/>
  <c r="H1096" i="1"/>
  <c r="E412" i="4"/>
  <c r="I16" i="3"/>
  <c r="D2" i="1"/>
  <c r="H259" i="1"/>
  <c r="G259" i="1"/>
  <c r="F237" i="5"/>
  <c r="H23" i="3"/>
  <c r="C1214" i="1"/>
  <c r="H1047" i="1"/>
  <c r="G1047" i="1"/>
  <c r="C984" i="1"/>
  <c r="H1518" i="1"/>
  <c r="G1518" i="1"/>
  <c r="D408" i="4"/>
  <c r="F350" i="4"/>
  <c r="C345" i="1"/>
  <c r="H1154" i="1"/>
  <c r="G1154" i="1"/>
  <c r="D407" i="4"/>
  <c r="F298" i="4"/>
  <c r="C293" i="1"/>
  <c r="H1167" i="1"/>
  <c r="G1167" i="1"/>
  <c r="G120" i="1"/>
  <c r="H120" i="1"/>
  <c r="G1383" i="1"/>
  <c r="H1383" i="1"/>
  <c r="H1517" i="1"/>
  <c r="G1517" i="1"/>
  <c r="H11" i="3"/>
  <c r="F528" i="4"/>
  <c r="D636" i="4"/>
  <c r="C522" i="1"/>
  <c r="H135" i="1"/>
  <c r="G135" i="1"/>
  <c r="G40" i="1"/>
  <c r="H40" i="1"/>
  <c r="H478" i="1"/>
  <c r="G478" i="1"/>
  <c r="B297" i="9"/>
  <c r="E296" i="9"/>
  <c r="I10" i="3" s="1"/>
  <c r="G1469" i="1"/>
  <c r="H1469" i="1"/>
  <c r="H453" i="1"/>
  <c r="G453" i="1"/>
  <c r="G587" i="1"/>
  <c r="H587" i="1"/>
  <c r="H985" i="1"/>
  <c r="G985" i="1"/>
  <c r="H3" i="1"/>
  <c r="G3" i="1"/>
  <c r="H1329" i="1"/>
  <c r="G1329" i="1"/>
  <c r="H466" i="1"/>
  <c r="G466" i="1"/>
  <c r="G1423" i="1"/>
  <c r="H1423" i="1"/>
  <c r="G415" i="1"/>
  <c r="H415" i="1"/>
  <c r="F176" i="5"/>
  <c r="D175" i="5"/>
  <c r="G282" i="9" s="1"/>
  <c r="E282" i="9" s="1"/>
  <c r="B282" i="9" s="1"/>
  <c r="H22" i="3"/>
  <c r="C1153" i="1"/>
  <c r="H358" i="1"/>
  <c r="G358" i="1"/>
  <c r="D413" i="4"/>
  <c r="D291" i="4"/>
  <c r="C285" i="1"/>
  <c r="H1183" i="1"/>
  <c r="G1183" i="1"/>
  <c r="E636" i="4"/>
  <c r="D630" i="1" s="1"/>
  <c r="D522" i="1"/>
  <c r="H306" i="1"/>
  <c r="G306" i="1"/>
  <c r="E289" i="4"/>
  <c r="F289" i="4" s="1"/>
  <c r="I17" i="3"/>
  <c r="D147" i="1"/>
  <c r="H147" i="1" s="1"/>
  <c r="G159" i="1"/>
  <c r="H159" i="1"/>
  <c r="D412" i="4"/>
  <c r="D290" i="4"/>
  <c r="C2" i="1"/>
  <c r="F6" i="4"/>
  <c r="H16" i="3"/>
  <c r="H637" i="1"/>
  <c r="G637" i="1"/>
  <c r="H294" i="1"/>
  <c r="G294" i="1"/>
  <c r="F141" i="6"/>
  <c r="H28" i="3"/>
  <c r="C1435" i="1"/>
  <c r="H574" i="1"/>
  <c r="G574" i="1"/>
  <c r="H990" i="1"/>
  <c r="G990" i="1"/>
  <c r="G148" i="1"/>
  <c r="H148" i="1"/>
  <c r="F68" i="5"/>
  <c r="C1046" i="1"/>
  <c r="H21" i="3"/>
  <c r="F420" i="4"/>
  <c r="D635" i="4"/>
  <c r="C414" i="1"/>
  <c r="E293" i="9"/>
  <c r="B294" i="9"/>
  <c r="H346" i="1"/>
  <c r="G346" i="1"/>
  <c r="E635" i="4"/>
  <c r="D629" i="1" s="1"/>
  <c r="D414" i="1"/>
  <c r="G1436" i="1"/>
  <c r="H1436" i="1"/>
  <c r="H619" i="1"/>
  <c r="G619" i="1"/>
  <c r="H1215" i="1"/>
  <c r="G1215" i="1"/>
  <c r="H638" i="1"/>
  <c r="G638" i="1"/>
  <c r="H523" i="1"/>
  <c r="G523" i="1"/>
  <c r="H276" i="9" l="1"/>
  <c r="F6" i="5"/>
  <c r="B20" i="9"/>
  <c r="G147" i="1"/>
  <c r="E290" i="4"/>
  <c r="D286" i="1" s="1"/>
  <c r="G276" i="9"/>
  <c r="C286" i="1"/>
  <c r="F291" i="4"/>
  <c r="C287" i="1"/>
  <c r="N3" i="9"/>
  <c r="I11" i="3"/>
  <c r="F408" i="4"/>
  <c r="C403" i="1"/>
  <c r="E639" i="4"/>
  <c r="D407" i="1"/>
  <c r="D639" i="4"/>
  <c r="D414" i="4"/>
  <c r="F412" i="4"/>
  <c r="C407" i="1"/>
  <c r="H1153" i="1"/>
  <c r="G1153" i="1"/>
  <c r="H522" i="1"/>
  <c r="G522" i="1"/>
  <c r="G293" i="1"/>
  <c r="H293" i="1"/>
  <c r="E276" i="9"/>
  <c r="H1214" i="1"/>
  <c r="G1214" i="1"/>
  <c r="H414" i="1"/>
  <c r="G414" i="1"/>
  <c r="H1046" i="1"/>
  <c r="G1046" i="1"/>
  <c r="G1435" i="1"/>
  <c r="H1435" i="1"/>
  <c r="E291" i="4"/>
  <c r="D287" i="1" s="1"/>
  <c r="D285" i="1"/>
  <c r="H285" i="1" s="1"/>
  <c r="E413" i="4"/>
  <c r="F413" i="4" s="1"/>
  <c r="D415" i="4"/>
  <c r="D640" i="4"/>
  <c r="C408" i="1"/>
  <c r="F636" i="4"/>
  <c r="C630" i="1"/>
  <c r="H345" i="1"/>
  <c r="G345" i="1"/>
  <c r="F635" i="4"/>
  <c r="C629" i="1"/>
  <c r="H2" i="1"/>
  <c r="G2" i="1"/>
  <c r="F175" i="5"/>
  <c r="C1152" i="1"/>
  <c r="H9" i="3"/>
  <c r="F407" i="4"/>
  <c r="C402" i="1"/>
  <c r="H8" i="3"/>
  <c r="G984" i="1"/>
  <c r="H984" i="1"/>
  <c r="E414" i="4" l="1"/>
  <c r="D409" i="1" s="1"/>
  <c r="G285" i="1"/>
  <c r="F290" i="4"/>
  <c r="K3" i="9"/>
  <c r="I9" i="3"/>
  <c r="H629" i="1"/>
  <c r="G629" i="1"/>
  <c r="G630" i="1"/>
  <c r="H630" i="1"/>
  <c r="G407" i="1"/>
  <c r="H407" i="1"/>
  <c r="H286" i="1"/>
  <c r="G286" i="1"/>
  <c r="D642" i="4"/>
  <c r="C634" i="1"/>
  <c r="D641" i="4"/>
  <c r="F639" i="4"/>
  <c r="C633" i="1"/>
  <c r="G403" i="1"/>
  <c r="H403" i="1"/>
  <c r="H287" i="1"/>
  <c r="G287" i="1"/>
  <c r="M3" i="9"/>
  <c r="H1152" i="1"/>
  <c r="G1152" i="1"/>
  <c r="F415" i="4"/>
  <c r="C410" i="1"/>
  <c r="B276" i="9"/>
  <c r="E275" i="9"/>
  <c r="I8" i="3" s="1"/>
  <c r="G402" i="1"/>
  <c r="H402" i="1"/>
  <c r="E640" i="4"/>
  <c r="F640" i="4" s="1"/>
  <c r="E415" i="4"/>
  <c r="D410" i="1" s="1"/>
  <c r="D408" i="1"/>
  <c r="G408" i="1" s="1"/>
  <c r="C409" i="1"/>
  <c r="D633" i="1"/>
  <c r="F414" i="4" l="1"/>
  <c r="E641" i="4"/>
  <c r="D635" i="1" s="1"/>
  <c r="H633" i="1"/>
  <c r="G633" i="1"/>
  <c r="D646" i="4"/>
  <c r="F642" i="4"/>
  <c r="C636" i="1"/>
  <c r="H408" i="1"/>
  <c r="H410" i="1"/>
  <c r="G410" i="1"/>
  <c r="D645" i="4"/>
  <c r="C635" i="1"/>
  <c r="H409" i="1"/>
  <c r="G409" i="1"/>
  <c r="E642" i="4"/>
  <c r="D634" i="1"/>
  <c r="H634" i="1" s="1"/>
  <c r="F641" i="4" l="1"/>
  <c r="G634" i="1"/>
  <c r="F646" i="4"/>
  <c r="H19" i="3"/>
  <c r="C640" i="1"/>
  <c r="H635" i="1"/>
  <c r="G635" i="1"/>
  <c r="E646" i="4"/>
  <c r="D636" i="1"/>
  <c r="H636" i="1" s="1"/>
  <c r="C639" i="1"/>
  <c r="H18" i="3"/>
  <c r="E645" i="4"/>
  <c r="F645" i="4" s="1"/>
  <c r="I18" i="3" l="1"/>
  <c r="D639" i="1"/>
  <c r="G639" i="1" s="1"/>
  <c r="I19" i="3"/>
  <c r="D640" i="1"/>
  <c r="G640" i="1" s="1"/>
  <c r="G636" i="1"/>
  <c r="H7" i="3" l="1"/>
  <c r="J3" i="9" s="1"/>
  <c r="H639" i="1"/>
  <c r="H640" i="1"/>
  <c r="I7" i="3" l="1"/>
  <c r="L272" i="9"/>
  <c r="M272" i="9"/>
  <c r="H18" i="9"/>
  <c r="G18" i="9"/>
  <c r="I12" i="9"/>
  <c r="K7" i="9"/>
  <c r="K6" i="9"/>
  <c r="L15" i="9"/>
  <c r="I5" i="9"/>
  <c r="G15" i="9"/>
  <c r="J5" i="9"/>
  <c r="I7" i="9"/>
  <c r="K13" i="9"/>
  <c r="I6" i="9"/>
  <c r="K12" i="9"/>
  <c r="K9" i="9"/>
  <c r="J12" i="9"/>
  <c r="J11" i="9"/>
  <c r="H17" i="9"/>
  <c r="L16" i="9"/>
  <c r="K11" i="9"/>
  <c r="J17" i="9"/>
  <c r="K5" i="9"/>
  <c r="I17" i="9"/>
  <c r="K10" i="9"/>
  <c r="G16" i="9"/>
  <c r="M16" i="9"/>
  <c r="H15" i="9"/>
  <c r="I13" i="9"/>
  <c r="M15" i="9"/>
  <c r="I9" i="9"/>
  <c r="I8" i="9"/>
  <c r="G17" i="9"/>
  <c r="J8" i="9"/>
  <c r="H16" i="9"/>
  <c r="J7" i="9"/>
  <c r="K8" i="9"/>
  <c r="J13" i="9"/>
  <c r="J10" i="9"/>
  <c r="J9" i="9"/>
  <c r="J6" i="9"/>
  <c r="I11" i="9"/>
  <c r="E11" i="9" l="1"/>
  <c r="B11" i="9" s="1"/>
  <c r="E18" i="9"/>
  <c r="B18" i="9" s="1"/>
  <c r="E8" i="9"/>
  <c r="B8" i="9" s="1"/>
  <c r="F15" i="9"/>
  <c r="E10" i="9"/>
  <c r="B10" i="9" s="1"/>
  <c r="F16" i="9"/>
  <c r="E16" i="9"/>
  <c r="E6" i="9"/>
  <c r="B6" i="9" s="1"/>
  <c r="E15" i="9"/>
  <c r="E7" i="9"/>
  <c r="B7" i="9" s="1"/>
  <c r="E9" i="9"/>
  <c r="B9" i="9" s="1"/>
  <c r="E17" i="9"/>
  <c r="B17" i="9" s="1"/>
  <c r="E13" i="9"/>
  <c r="B13" i="9" s="1"/>
  <c r="E5" i="9"/>
  <c r="E12" i="9"/>
  <c r="B12" i="9" s="1"/>
  <c r="F272" i="9"/>
  <c r="F14" i="9" l="1"/>
  <c r="B16" i="9"/>
  <c r="B15" i="9"/>
  <c r="E14" i="9"/>
  <c r="B272" i="9"/>
  <c r="F19" i="9"/>
  <c r="B5" i="9"/>
  <c r="E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<sst xmlns="http://schemas.openxmlformats.org/spreadsheetml/2006/main" count="4312" uniqueCount="3393">
  <si>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</si>
  <si>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</si>
  <si>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</si>
  <si>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</si>
  <si>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</si>
  <si>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</si>
  <si>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</si>
  <si>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</si>
  <si>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</si>
  <si>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</si>
  <si>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</si>
  <si>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</si>
  <si>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</si>
  <si>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</si>
  <si>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</si>
  <si>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</si>
  <si>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</si>
  <si>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</si>
  <si>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</si>
  <si>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</si>
  <si>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</si>
  <si>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</si>
  <si>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</si>
  <si>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</si>
  <si>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</si>
  <si>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</si>
  <si>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</si>
  <si>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</si>
  <si>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</si>
  <si>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</si>
  <si>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</si>
  <si>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RAŽANAC</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</si>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</sst>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8"/>
      <name val="Arial"/>
      <family val="2"/>
      <charset val="238"/>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18"/>
      </left>
      <right style="thin">
        <color indexed="18"/>
      </right>
      <top style="thin">
        <color indexed="22"/>
      </top>
      <bottom style="thin">
        <color indexed="22"/>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 fontId="6" fillId="0" borderId="63" xfId="0" applyNumberFormat="1" applyFont="1" applyFill="1" applyBorder="1" applyAlignment="1" applyProtection="1">
      <alignment horizontal="right" vertical="top" shrinkToFit="1"/>
      <protection locked="0"/>
    </xf>
    <xf numFmtId="3" fontId="6" fillId="0" borderId="40" xfId="0" applyNumberFormat="1" applyFont="1" applyFill="1" applyBorder="1" applyAlignment="1" applyProtection="1">
      <alignment horizontal="right" vertical="top" shrinkToFit="1"/>
      <protection locked="0"/>
    </xf>
    <xf numFmtId="4" fontId="6" fillId="0" borderId="40" xfId="0" applyNumberFormat="1" applyFont="1" applyFill="1" applyBorder="1" applyAlignment="1" applyProtection="1">
      <alignment horizontal="right" vertical="center" shrinkToFit="1"/>
      <protection locked="0"/>
    </xf>
    <xf numFmtId="3" fontId="72" fillId="0" borderId="107"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10845009</v>
      </c>
      <c r="D2" s="6">
        <f>'PR-RAS'!E6</f>
        <v>15088304.620000001</v>
      </c>
      <c r="E2" s="6">
        <v>0</v>
      </c>
      <c r="F2" s="6">
        <v>0</v>
      </c>
      <c r="G2" s="7">
        <f t="shared" ref="G2:G264" si="0">(B2/1000)*(C2*1+D2*2)</f>
        <v>41021.618240000003</v>
      </c>
      <c r="H2" s="7">
        <f t="shared" ref="H2:H264" si="1">ABS(C2-ROUND(C2,0))+ABS(D2-ROUND(D2,0))</f>
        <v>0.37999999895691872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5490951</v>
      </c>
      <c r="D3" s="1">
        <f>'PR-RAS'!E7</f>
        <v>8112809.3700000001</v>
      </c>
      <c r="E3" s="1">
        <v>0</v>
      </c>
      <c r="F3" s="1">
        <v>0</v>
      </c>
      <c r="G3" s="2">
        <f t="shared" si="0"/>
        <v>43433.139480000005</v>
      </c>
      <c r="H3" s="2">
        <f t="shared" si="1"/>
        <v>0.37000000011175871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3129463</v>
      </c>
      <c r="D4" s="1">
        <f>'PR-RAS'!E8</f>
        <v>3843093.8</v>
      </c>
      <c r="E4" s="1">
        <v>0</v>
      </c>
      <c r="F4" s="1">
        <v>0</v>
      </c>
      <c r="G4" s="2">
        <f t="shared" si="0"/>
        <v>32446.951799999999</v>
      </c>
      <c r="H4" s="2">
        <f t="shared" si="1"/>
        <v>0.20000000018626451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3129463</v>
      </c>
      <c r="D5" s="1">
        <f>'PR-RAS'!E9</f>
        <v>3609042.69</v>
      </c>
      <c r="E5" s="1">
        <v>0</v>
      </c>
      <c r="F5" s="1">
        <v>0</v>
      </c>
      <c r="G5" s="2">
        <f t="shared" si="0"/>
        <v>41390.193519999993</v>
      </c>
      <c r="H5" s="2">
        <f t="shared" si="1"/>
        <v>0.31000000005587935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344733.09</v>
      </c>
      <c r="E6" s="1">
        <v>0</v>
      </c>
      <c r="F6" s="1">
        <v>0</v>
      </c>
      <c r="G6" s="2">
        <f t="shared" si="0"/>
        <v>3447.3309000000004</v>
      </c>
      <c r="H6" s="2">
        <f t="shared" si="1"/>
        <v>9.0000000025611371E-2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480627.19</v>
      </c>
      <c r="E7" s="1">
        <v>0</v>
      </c>
      <c r="F7" s="1">
        <v>0</v>
      </c>
      <c r="G7" s="2">
        <f t="shared" si="0"/>
        <v>5767.52628</v>
      </c>
      <c r="H7" s="2">
        <f t="shared" si="1"/>
        <v>0.19000000000232831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113450.2</v>
      </c>
      <c r="E8" s="1">
        <v>0</v>
      </c>
      <c r="F8" s="1">
        <v>0</v>
      </c>
      <c r="G8" s="2">
        <f t="shared" si="0"/>
        <v>1588.3027999999999</v>
      </c>
      <c r="H8" s="2">
        <f t="shared" si="1"/>
        <v>0.19999999999708962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219010.38</v>
      </c>
      <c r="E9" s="1">
        <v>0</v>
      </c>
      <c r="F9" s="1">
        <v>0</v>
      </c>
      <c r="G9" s="2">
        <f t="shared" si="0"/>
        <v>3504.16608</v>
      </c>
      <c r="H9" s="2">
        <f t="shared" si="1"/>
        <v>0.38000000000465661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923769.75</v>
      </c>
      <c r="E11" s="1">
        <v>0</v>
      </c>
      <c r="F11" s="1">
        <v>0</v>
      </c>
      <c r="G11" s="2">
        <f t="shared" si="0"/>
        <v>18475.395</v>
      </c>
      <c r="H11" s="2">
        <f t="shared" si="1"/>
        <v>0.25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2317684</v>
      </c>
      <c r="D19" s="1">
        <f>'PR-RAS'!E23</f>
        <v>4196159.96</v>
      </c>
      <c r="E19" s="1">
        <v>0</v>
      </c>
      <c r="F19" s="1">
        <v>0</v>
      </c>
      <c r="G19" s="2">
        <f t="shared" si="0"/>
        <v>192780.07055999999</v>
      </c>
      <c r="H19" s="2">
        <f t="shared" si="1"/>
        <v>4.0000000037252903E-2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500264</v>
      </c>
      <c r="D20" s="1">
        <f>'PR-RAS'!E24</f>
        <v>454944.78</v>
      </c>
      <c r="E20" s="1">
        <v>0</v>
      </c>
      <c r="F20" s="1">
        <v>0</v>
      </c>
      <c r="G20" s="2">
        <f t="shared" si="0"/>
        <v>26792.91764</v>
      </c>
      <c r="H20" s="2">
        <f t="shared" si="1"/>
        <v>0.21999999997206032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1817420</v>
      </c>
      <c r="D23" s="1">
        <f>'PR-RAS'!E27</f>
        <v>3741215.18</v>
      </c>
      <c r="E23" s="1">
        <v>0</v>
      </c>
      <c r="F23" s="1">
        <v>0</v>
      </c>
      <c r="G23" s="2">
        <f t="shared" si="0"/>
        <v>204596.70791999999</v>
      </c>
      <c r="H23" s="2">
        <f t="shared" si="1"/>
        <v>0.18000000016763806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43804</v>
      </c>
      <c r="D25" s="1">
        <f>'PR-RAS'!E29</f>
        <v>73555.61</v>
      </c>
      <c r="E25" s="1">
        <v>0</v>
      </c>
      <c r="F25" s="1">
        <v>0</v>
      </c>
      <c r="G25" s="2">
        <f t="shared" si="0"/>
        <v>4581.9652800000003</v>
      </c>
      <c r="H25" s="2">
        <f t="shared" si="1"/>
        <v>0.38999999999941792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43804</v>
      </c>
      <c r="D27" s="1">
        <f>'PR-RAS'!E31</f>
        <v>73555.61</v>
      </c>
      <c r="E27" s="1">
        <v>0</v>
      </c>
      <c r="F27" s="1">
        <v>0</v>
      </c>
      <c r="G27" s="2">
        <f t="shared" si="0"/>
        <v>4963.7957200000001</v>
      </c>
      <c r="H27" s="2">
        <f t="shared" si="1"/>
        <v>0.38999999999941792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2628613</v>
      </c>
      <c r="D46" s="1">
        <f>'PR-RAS'!E50</f>
        <v>3620013.7900000005</v>
      </c>
      <c r="E46" s="1">
        <v>0</v>
      </c>
      <c r="F46" s="1">
        <v>0</v>
      </c>
      <c r="G46" s="2">
        <f t="shared" si="0"/>
        <v>444088.82610000006</v>
      </c>
      <c r="H46" s="2">
        <f t="shared" si="1"/>
        <v>0.20999999949708581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2001651</v>
      </c>
      <c r="D55" s="1">
        <f>'PR-RAS'!E59</f>
        <v>2783377.0300000003</v>
      </c>
      <c r="E55" s="1">
        <v>0</v>
      </c>
      <c r="F55" s="1">
        <v>0</v>
      </c>
      <c r="G55" s="2">
        <f t="shared" si="0"/>
        <v>408693.87324000004</v>
      </c>
      <c r="H55" s="2">
        <f t="shared" si="1"/>
        <v>3.0000000260770321E-2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1694651</v>
      </c>
      <c r="D56" s="1">
        <f>'PR-RAS'!E60</f>
        <v>1763377.03</v>
      </c>
      <c r="E56" s="1">
        <v>0</v>
      </c>
      <c r="F56" s="1">
        <v>0</v>
      </c>
      <c r="G56" s="2">
        <f t="shared" si="0"/>
        <v>287177.27830000001</v>
      </c>
      <c r="H56" s="2">
        <f t="shared" si="1"/>
        <v>3.0000000027939677E-2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307000</v>
      </c>
      <c r="D57" s="1">
        <f>'PR-RAS'!E61</f>
        <v>1020000</v>
      </c>
      <c r="E57" s="1">
        <v>0</v>
      </c>
      <c r="F57" s="1">
        <v>0</v>
      </c>
      <c r="G57" s="2">
        <f t="shared" si="0"/>
        <v>131432</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269077.14</v>
      </c>
      <c r="E58" s="1">
        <v>0</v>
      </c>
      <c r="F58" s="1">
        <v>0</v>
      </c>
      <c r="G58" s="2">
        <f t="shared" si="0"/>
        <v>30674.793960000003</v>
      </c>
      <c r="H58" s="2">
        <f t="shared" si="1"/>
        <v>0.14000000001396984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269077.14</v>
      </c>
      <c r="E60" s="1">
        <v>0</v>
      </c>
      <c r="F60" s="1">
        <v>0</v>
      </c>
      <c r="G60" s="2">
        <f t="shared" si="0"/>
        <v>31751.10252</v>
      </c>
      <c r="H60" s="2">
        <f t="shared" si="1"/>
        <v>0.14000000001396984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48755</v>
      </c>
      <c r="D64" s="1">
        <f>'PR-RAS'!E68</f>
        <v>62900</v>
      </c>
      <c r="E64" s="1">
        <v>0</v>
      </c>
      <c r="F64" s="1">
        <v>0</v>
      </c>
      <c r="G64" s="2">
        <f t="shared" si="0"/>
        <v>10996.965</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8760</v>
      </c>
      <c r="D65" s="1">
        <f>'PR-RAS'!E69</f>
        <v>14900</v>
      </c>
      <c r="E65" s="1">
        <v>0</v>
      </c>
      <c r="F65" s="1">
        <v>0</v>
      </c>
      <c r="G65" s="2">
        <f t="shared" si="0"/>
        <v>2467.84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39995</v>
      </c>
      <c r="D66" s="1">
        <f>'PR-RAS'!E70</f>
        <v>48000</v>
      </c>
      <c r="E66" s="1">
        <v>0</v>
      </c>
      <c r="F66" s="1">
        <v>0</v>
      </c>
      <c r="G66" s="2">
        <f t="shared" si="0"/>
        <v>8839.6750000000011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578207</v>
      </c>
      <c r="D70" s="1">
        <f>'PR-RAS'!E74</f>
        <v>504659.62</v>
      </c>
      <c r="E70" s="1">
        <v>0</v>
      </c>
      <c r="F70" s="1">
        <v>0</v>
      </c>
      <c r="G70" s="2">
        <f t="shared" si="0"/>
        <v>109539.31056000001</v>
      </c>
      <c r="H70" s="2">
        <f t="shared" si="1"/>
        <v>0.38000000000465661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578207</v>
      </c>
      <c r="D71" s="1">
        <f>'PR-RAS'!E75</f>
        <v>504659.62</v>
      </c>
      <c r="E71" s="1">
        <v>0</v>
      </c>
      <c r="F71" s="1">
        <v>0</v>
      </c>
      <c r="G71" s="2">
        <f t="shared" si="0"/>
        <v>111126.8368</v>
      </c>
      <c r="H71" s="2">
        <f t="shared" si="1"/>
        <v>0.38000000000465661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519665</v>
      </c>
      <c r="D78" s="1">
        <f>'PR-RAS'!E82</f>
        <v>457300.93</v>
      </c>
      <c r="E78" s="1">
        <v>0</v>
      </c>
      <c r="F78" s="1">
        <v>0</v>
      </c>
      <c r="G78" s="2">
        <f t="shared" si="0"/>
        <v>110438.54821999998</v>
      </c>
      <c r="H78" s="2">
        <f t="shared" si="1"/>
        <v>7.0000000006984919E-2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v>
      </c>
      <c r="D79" s="1">
        <f>'PR-RAS'!E83</f>
        <v>6.97</v>
      </c>
      <c r="E79" s="1">
        <v>0</v>
      </c>
      <c r="F79" s="1">
        <v>0</v>
      </c>
      <c r="G79" s="2">
        <f t="shared" si="0"/>
        <v>2.25732</v>
      </c>
      <c r="H79" s="2">
        <f t="shared" si="1"/>
        <v>3.0000000000000249E-2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v>
      </c>
      <c r="D81" s="1">
        <f>'PR-RAS'!E85</f>
        <v>6.97</v>
      </c>
      <c r="E81" s="1">
        <v>0</v>
      </c>
      <c r="F81" s="1">
        <v>0</v>
      </c>
      <c r="G81" s="2">
        <f t="shared" si="0"/>
        <v>2.3151999999999999</v>
      </c>
      <c r="H81" s="2">
        <f t="shared" si="1"/>
        <v>3.0000000000000249E-2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519650</v>
      </c>
      <c r="D87" s="1">
        <f>'PR-RAS'!E91</f>
        <v>457293.96</v>
      </c>
      <c r="E87" s="1">
        <v>0</v>
      </c>
      <c r="F87" s="1">
        <v>0</v>
      </c>
      <c r="G87" s="2">
        <f t="shared" si="0"/>
        <v>123344.46111999998</v>
      </c>
      <c r="H87" s="2">
        <f t="shared" si="1"/>
        <v>3.9999999979045242E-2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197700</v>
      </c>
      <c r="D88" s="1">
        <f>'PR-RAS'!E92</f>
        <v>138295</v>
      </c>
      <c r="E88" s="1">
        <v>0</v>
      </c>
      <c r="F88" s="1">
        <v>0</v>
      </c>
      <c r="G88" s="2">
        <f t="shared" si="0"/>
        <v>41263.229999999996</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45913</v>
      </c>
      <c r="D89" s="1">
        <f>'PR-RAS'!E93</f>
        <v>54074</v>
      </c>
      <c r="E89" s="1">
        <v>0</v>
      </c>
      <c r="F89" s="1">
        <v>0</v>
      </c>
      <c r="G89" s="2">
        <f t="shared" si="0"/>
        <v>13557.367999999999</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233098</v>
      </c>
      <c r="D90" s="1">
        <f>'PR-RAS'!E94</f>
        <v>233084.31</v>
      </c>
      <c r="E90" s="1">
        <v>0</v>
      </c>
      <c r="F90" s="1">
        <v>0</v>
      </c>
      <c r="G90" s="2">
        <f t="shared" si="0"/>
        <v>62234.729179999995</v>
      </c>
      <c r="H90" s="2">
        <f t="shared" si="1"/>
        <v>0.30999999999767169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42939</v>
      </c>
      <c r="D93" s="1">
        <f>'PR-RAS'!E97</f>
        <v>31840.65</v>
      </c>
      <c r="E93" s="1">
        <v>0</v>
      </c>
      <c r="F93" s="1">
        <v>0</v>
      </c>
      <c r="G93" s="2">
        <f t="shared" si="0"/>
        <v>9809.0676000000003</v>
      </c>
      <c r="H93" s="2">
        <f t="shared" si="1"/>
        <v>0.34999999999854481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2134492</v>
      </c>
      <c r="D102" s="1">
        <f>'PR-RAS'!E106</f>
        <v>2773139.14</v>
      </c>
      <c r="E102" s="1">
        <v>0</v>
      </c>
      <c r="F102" s="1">
        <v>0</v>
      </c>
      <c r="G102" s="2">
        <f t="shared" si="0"/>
        <v>775757.7982800001</v>
      </c>
      <c r="H102" s="2">
        <f t="shared" si="1"/>
        <v>0.14000000013038516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149576</v>
      </c>
      <c r="D103" s="1">
        <f>'PR-RAS'!E107</f>
        <v>262783.92</v>
      </c>
      <c r="E103" s="1">
        <v>0</v>
      </c>
      <c r="F103" s="1">
        <v>0</v>
      </c>
      <c r="G103" s="2">
        <f t="shared" si="0"/>
        <v>68864.671679999999</v>
      </c>
      <c r="H103" s="2">
        <f t="shared" si="1"/>
        <v>8.0000000016298145E-2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1995</v>
      </c>
      <c r="D106" s="1">
        <f>'PR-RAS'!E110</f>
        <v>0</v>
      </c>
      <c r="E106" s="1">
        <v>0</v>
      </c>
      <c r="F106" s="1">
        <v>0</v>
      </c>
      <c r="G106" s="2">
        <f t="shared" si="0"/>
        <v>209.47499999999999</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147581</v>
      </c>
      <c r="D107" s="1">
        <f>'PR-RAS'!E111</f>
        <v>262783.92</v>
      </c>
      <c r="E107" s="1">
        <v>0</v>
      </c>
      <c r="F107" s="1">
        <v>0</v>
      </c>
      <c r="G107" s="2">
        <f t="shared" si="0"/>
        <v>71353.777040000001</v>
      </c>
      <c r="H107" s="2">
        <f t="shared" si="1"/>
        <v>8.0000000016298145E-2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332975</v>
      </c>
      <c r="D108" s="1">
        <f>'PR-RAS'!E112</f>
        <v>229749.1</v>
      </c>
      <c r="E108" s="1">
        <v>0</v>
      </c>
      <c r="F108" s="1">
        <v>0</v>
      </c>
      <c r="G108" s="2">
        <f t="shared" si="0"/>
        <v>84794.632399999988</v>
      </c>
      <c r="H108" s="2">
        <f t="shared" si="1"/>
        <v>0.10000000000582077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27023</v>
      </c>
      <c r="D110" s="1">
        <f>'PR-RAS'!E114</f>
        <v>5193.26</v>
      </c>
      <c r="E110" s="1">
        <v>0</v>
      </c>
      <c r="F110" s="1">
        <v>0</v>
      </c>
      <c r="G110" s="2">
        <f t="shared" si="0"/>
        <v>4077.6376800000003</v>
      </c>
      <c r="H110" s="2">
        <f t="shared" si="1"/>
        <v>0.26000000000021828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305952</v>
      </c>
      <c r="D113" s="1">
        <f>'PR-RAS'!E117</f>
        <v>224555.84</v>
      </c>
      <c r="E113" s="1">
        <v>0</v>
      </c>
      <c r="F113" s="1">
        <v>0</v>
      </c>
      <c r="G113" s="2">
        <f t="shared" si="0"/>
        <v>84567.132159999994</v>
      </c>
      <c r="H113" s="2">
        <f t="shared" si="1"/>
        <v>0.16000000000349246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1651941</v>
      </c>
      <c r="D116" s="1">
        <f>'PR-RAS'!E120</f>
        <v>2280606.12</v>
      </c>
      <c r="E116" s="1">
        <v>0</v>
      </c>
      <c r="F116" s="1">
        <v>0</v>
      </c>
      <c r="G116" s="2">
        <f t="shared" si="0"/>
        <v>714512.6226</v>
      </c>
      <c r="H116" s="2">
        <f t="shared" si="1"/>
        <v>0.12000000011175871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1103455</v>
      </c>
      <c r="D117" s="1">
        <f>'PR-RAS'!E121</f>
        <v>1757039.66</v>
      </c>
      <c r="E117" s="1">
        <v>0</v>
      </c>
      <c r="F117" s="1">
        <v>0</v>
      </c>
      <c r="G117" s="2">
        <f t="shared" si="0"/>
        <v>535633.98112000001</v>
      </c>
      <c r="H117" s="2">
        <f t="shared" si="1"/>
        <v>0.34000000008381903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548486</v>
      </c>
      <c r="D118" s="1">
        <f>'PR-RAS'!E122</f>
        <v>523566.46</v>
      </c>
      <c r="E118" s="1">
        <v>0</v>
      </c>
      <c r="F118" s="1">
        <v>0</v>
      </c>
      <c r="G118" s="2">
        <f t="shared" si="0"/>
        <v>186687.41364000001</v>
      </c>
      <c r="H118" s="2">
        <f t="shared" si="1"/>
        <v>0.46000000002095476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17484</v>
      </c>
      <c r="D120" s="1">
        <f>'PR-RAS'!E124</f>
        <v>27879.5</v>
      </c>
      <c r="E120" s="1">
        <v>0</v>
      </c>
      <c r="F120" s="1">
        <v>0</v>
      </c>
      <c r="G120" s="2">
        <f t="shared" si="0"/>
        <v>8715.9169999999995</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17484</v>
      </c>
      <c r="D121" s="1">
        <f>'PR-RAS'!E125</f>
        <v>6222.5</v>
      </c>
      <c r="E121" s="1">
        <v>0</v>
      </c>
      <c r="F121" s="1">
        <v>0</v>
      </c>
      <c r="G121" s="2">
        <f t="shared" si="0"/>
        <v>3591.48</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17484</v>
      </c>
      <c r="D123" s="1">
        <f>'PR-RAS'!E127</f>
        <v>6222.5</v>
      </c>
      <c r="E123" s="1">
        <v>0</v>
      </c>
      <c r="F123" s="1">
        <v>0</v>
      </c>
      <c r="G123" s="2">
        <f t="shared" si="0"/>
        <v>3651.3379999999997</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21657</v>
      </c>
      <c r="E124" s="1">
        <v>0</v>
      </c>
      <c r="F124" s="1">
        <v>0</v>
      </c>
      <c r="G124" s="2">
        <f t="shared" si="0"/>
        <v>5327.6220000000003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21657</v>
      </c>
      <c r="E126" s="1">
        <v>0</v>
      </c>
      <c r="F126" s="1">
        <v>0</v>
      </c>
      <c r="G126" s="2">
        <f t="shared" si="0"/>
        <v>5414.25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53804</v>
      </c>
      <c r="D135" s="1">
        <f>'PR-RAS'!E139</f>
        <v>97161.89</v>
      </c>
      <c r="E135" s="1">
        <v>0</v>
      </c>
      <c r="F135" s="1">
        <v>0</v>
      </c>
      <c r="G135" s="2">
        <f t="shared" si="0"/>
        <v>33249.122520000004</v>
      </c>
      <c r="H135" s="2">
        <f t="shared" si="1"/>
        <v>0.11000000000058208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53804</v>
      </c>
      <c r="D136" s="1">
        <f>'PR-RAS'!E140</f>
        <v>39100</v>
      </c>
      <c r="E136" s="1">
        <v>0</v>
      </c>
      <c r="F136" s="1">
        <v>0</v>
      </c>
      <c r="G136" s="2">
        <f t="shared" si="0"/>
        <v>17820.54</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53804</v>
      </c>
      <c r="D142" s="1">
        <f>'PR-RAS'!E146</f>
        <v>39100</v>
      </c>
      <c r="E142" s="1">
        <v>0</v>
      </c>
      <c r="F142" s="1">
        <v>0</v>
      </c>
      <c r="G142" s="2">
        <f t="shared" si="0"/>
        <v>18612.563999999998</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58061.89</v>
      </c>
      <c r="E146" s="1">
        <v>0</v>
      </c>
      <c r="F146" s="1">
        <v>0</v>
      </c>
      <c r="G146" s="2">
        <f t="shared" si="0"/>
        <v>16837.948099999998</v>
      </c>
      <c r="H146" s="2">
        <f t="shared" si="1"/>
        <v>0.11000000000058208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7667626</v>
      </c>
      <c r="D147" s="1">
        <f>'PR-RAS'!E151</f>
        <v>9537637.4299999997</v>
      </c>
      <c r="E147" s="1">
        <v>0</v>
      </c>
      <c r="F147" s="1">
        <v>0</v>
      </c>
      <c r="G147" s="2">
        <f t="shared" si="0"/>
        <v>3904463.5255599995</v>
      </c>
      <c r="H147" s="2">
        <f t="shared" si="1"/>
        <v>0.42999999970197678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2813103</v>
      </c>
      <c r="D148" s="1">
        <f>'PR-RAS'!E152</f>
        <v>2566652.0699999998</v>
      </c>
      <c r="E148" s="1">
        <v>0</v>
      </c>
      <c r="F148" s="1">
        <v>0</v>
      </c>
      <c r="G148" s="2">
        <f t="shared" si="0"/>
        <v>1168121.8495799999</v>
      </c>
      <c r="H148" s="2">
        <f t="shared" si="1"/>
        <v>6.9999999832361937E-2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2348757</v>
      </c>
      <c r="D149" s="1">
        <f>'PR-RAS'!E153</f>
        <v>2123561.0299999998</v>
      </c>
      <c r="E149" s="1">
        <v>0</v>
      </c>
      <c r="F149" s="1">
        <v>0</v>
      </c>
      <c r="G149" s="2">
        <f t="shared" si="0"/>
        <v>976190.10087999993</v>
      </c>
      <c r="H149" s="2">
        <f t="shared" si="1"/>
        <v>2.9999999795109034E-2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2339254</v>
      </c>
      <c r="D150" s="1">
        <f>'PR-RAS'!E154</f>
        <v>2112209.0299999998</v>
      </c>
      <c r="E150" s="1">
        <v>0</v>
      </c>
      <c r="F150" s="1">
        <v>0</v>
      </c>
      <c r="G150" s="2">
        <f t="shared" si="0"/>
        <v>977987.13693999988</v>
      </c>
      <c r="H150" s="2">
        <f t="shared" si="1"/>
        <v>2.9999999795109034E-2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9503</v>
      </c>
      <c r="D151" s="1">
        <f>'PR-RAS'!E155</f>
        <v>11352</v>
      </c>
      <c r="E151" s="1">
        <v>0</v>
      </c>
      <c r="F151" s="1">
        <v>0</v>
      </c>
      <c r="G151" s="2">
        <f t="shared" si="0"/>
        <v>4831.05</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76800</v>
      </c>
      <c r="D154" s="1">
        <f>'PR-RAS'!E158</f>
        <v>91687.58</v>
      </c>
      <c r="E154" s="1">
        <v>0</v>
      </c>
      <c r="F154" s="1">
        <v>0</v>
      </c>
      <c r="G154" s="2">
        <f t="shared" si="0"/>
        <v>39806.799480000001</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387546</v>
      </c>
      <c r="D155" s="1">
        <f>'PR-RAS'!E159</f>
        <v>351403.46</v>
      </c>
      <c r="E155" s="1">
        <v>0</v>
      </c>
      <c r="F155" s="1">
        <v>0</v>
      </c>
      <c r="G155" s="2">
        <f t="shared" si="0"/>
        <v>167914.34967999998</v>
      </c>
      <c r="H155" s="2">
        <f t="shared" si="1"/>
        <v>0.46000000002095476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387546</v>
      </c>
      <c r="D157" s="1">
        <f>'PR-RAS'!E161</f>
        <v>351403.46</v>
      </c>
      <c r="E157" s="1">
        <v>0</v>
      </c>
      <c r="F157" s="1">
        <v>0</v>
      </c>
      <c r="G157" s="2">
        <f t="shared" si="0"/>
        <v>170095.05551999999</v>
      </c>
      <c r="H157" s="2">
        <f t="shared" si="1"/>
        <v>0.46000000002095476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3916666</v>
      </c>
      <c r="D159" s="1">
        <f>'PR-RAS'!E163</f>
        <v>5608903.9800000004</v>
      </c>
      <c r="E159" s="1">
        <v>0</v>
      </c>
      <c r="F159" s="1">
        <v>0</v>
      </c>
      <c r="G159" s="2">
        <f t="shared" si="0"/>
        <v>2391246.8856800003</v>
      </c>
      <c r="H159" s="2">
        <f t="shared" si="1"/>
        <v>1.9999999552965164E-2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222192</v>
      </c>
      <c r="D160" s="1">
        <f>'PR-RAS'!E164</f>
        <v>214247.31</v>
      </c>
      <c r="E160" s="1">
        <v>0</v>
      </c>
      <c r="F160" s="1">
        <v>0</v>
      </c>
      <c r="G160" s="2">
        <f t="shared" si="0"/>
        <v>103459.17258</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12115</v>
      </c>
      <c r="D161" s="1">
        <f>'PR-RAS'!E165</f>
        <v>11951.49</v>
      </c>
      <c r="E161" s="1">
        <v>0</v>
      </c>
      <c r="F161" s="1">
        <v>0</v>
      </c>
      <c r="G161" s="2">
        <f t="shared" si="0"/>
        <v>5762.8767999999991</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107867</v>
      </c>
      <c r="D162" s="1">
        <f>'PR-RAS'!E166</f>
        <v>109204.37</v>
      </c>
      <c r="E162" s="1">
        <v>0</v>
      </c>
      <c r="F162" s="1">
        <v>0</v>
      </c>
      <c r="G162" s="2">
        <f t="shared" si="0"/>
        <v>52530.394139999997</v>
      </c>
      <c r="H162" s="2">
        <f t="shared" si="1"/>
        <v>0.36999999999534339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15726</v>
      </c>
      <c r="D163" s="1">
        <f>'PR-RAS'!E167</f>
        <v>17133.45</v>
      </c>
      <c r="E163" s="1">
        <v>0</v>
      </c>
      <c r="F163" s="1">
        <v>0</v>
      </c>
      <c r="G163" s="2">
        <f t="shared" si="0"/>
        <v>8098.8498000000009</v>
      </c>
      <c r="H163" s="2">
        <f t="shared" si="1"/>
        <v>0.4500000000007276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86484</v>
      </c>
      <c r="D164" s="1">
        <f>'PR-RAS'!E168</f>
        <v>75958</v>
      </c>
      <c r="E164" s="1">
        <v>0</v>
      </c>
      <c r="F164" s="1">
        <v>0</v>
      </c>
      <c r="G164" s="2">
        <f t="shared" si="0"/>
        <v>38859.200000000004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1215909</v>
      </c>
      <c r="D165" s="1">
        <f>'PR-RAS'!E169</f>
        <v>1562336.77</v>
      </c>
      <c r="E165" s="1">
        <v>0</v>
      </c>
      <c r="F165" s="1">
        <v>0</v>
      </c>
      <c r="G165" s="2">
        <f t="shared" si="0"/>
        <v>711855.53656000004</v>
      </c>
      <c r="H165" s="2">
        <f t="shared" si="1"/>
        <v>0.22999999998137355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122630</v>
      </c>
      <c r="D166" s="1">
        <f>'PR-RAS'!E170</f>
        <v>131140.88</v>
      </c>
      <c r="E166" s="1">
        <v>0</v>
      </c>
      <c r="F166" s="1">
        <v>0</v>
      </c>
      <c r="G166" s="2">
        <f t="shared" si="0"/>
        <v>63510.440400000007</v>
      </c>
      <c r="H166" s="2">
        <f t="shared" si="1"/>
        <v>0.11999999999534339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51277</v>
      </c>
      <c r="D167" s="1">
        <f>'PR-RAS'!E171</f>
        <v>62384.61</v>
      </c>
      <c r="E167" s="1">
        <v>0</v>
      </c>
      <c r="F167" s="1">
        <v>0</v>
      </c>
      <c r="G167" s="2">
        <f t="shared" si="0"/>
        <v>29223.67252</v>
      </c>
      <c r="H167" s="2">
        <f t="shared" si="1"/>
        <v>0.38999999999941792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716310</v>
      </c>
      <c r="D168" s="1">
        <f>'PR-RAS'!E172</f>
        <v>1155446.68</v>
      </c>
      <c r="E168" s="1">
        <v>0</v>
      </c>
      <c r="F168" s="1">
        <v>0</v>
      </c>
      <c r="G168" s="2">
        <f t="shared" si="0"/>
        <v>505542.96111999999</v>
      </c>
      <c r="H168" s="2">
        <f t="shared" si="1"/>
        <v>0.32000000006519258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247235</v>
      </c>
      <c r="D169" s="1">
        <f>'PR-RAS'!E173</f>
        <v>198299.62</v>
      </c>
      <c r="E169" s="1">
        <v>0</v>
      </c>
      <c r="F169" s="1">
        <v>0</v>
      </c>
      <c r="G169" s="2">
        <f t="shared" si="0"/>
        <v>108164.15232000001</v>
      </c>
      <c r="H169" s="2">
        <f t="shared" si="1"/>
        <v>0.38000000000465661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73683</v>
      </c>
      <c r="D170" s="1">
        <f>'PR-RAS'!E174</f>
        <v>12104.98</v>
      </c>
      <c r="E170" s="1">
        <v>0</v>
      </c>
      <c r="F170" s="1">
        <v>0</v>
      </c>
      <c r="G170" s="2">
        <f t="shared" si="0"/>
        <v>16543.910240000001</v>
      </c>
      <c r="H170" s="2">
        <f t="shared" si="1"/>
        <v>2.0000000000436557E-2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4774</v>
      </c>
      <c r="D172" s="1">
        <f>'PR-RAS'!E176</f>
        <v>2960</v>
      </c>
      <c r="E172" s="1">
        <v>0</v>
      </c>
      <c r="F172" s="1">
        <v>0</v>
      </c>
      <c r="G172" s="2">
        <f t="shared" si="0"/>
        <v>1828.6740000000002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2258215</v>
      </c>
      <c r="D173" s="1">
        <f>'PR-RAS'!E177</f>
        <v>3476513.1900000004</v>
      </c>
      <c r="E173" s="1">
        <v>0</v>
      </c>
      <c r="F173" s="1">
        <v>0</v>
      </c>
      <c r="G173" s="2">
        <f t="shared" si="0"/>
        <v>1584333.5173599999</v>
      </c>
      <c r="H173" s="2">
        <f t="shared" si="1"/>
        <v>0.19000000040978193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145412</v>
      </c>
      <c r="D174" s="1">
        <f>'PR-RAS'!E178</f>
        <v>123305.75</v>
      </c>
      <c r="E174" s="1">
        <v>0</v>
      </c>
      <c r="F174" s="1">
        <v>0</v>
      </c>
      <c r="G174" s="2">
        <f t="shared" si="0"/>
        <v>67820.065499999997</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889520</v>
      </c>
      <c r="D175" s="1">
        <f>'PR-RAS'!E179</f>
        <v>1916355.13</v>
      </c>
      <c r="E175" s="1">
        <v>0</v>
      </c>
      <c r="F175" s="1">
        <v>0</v>
      </c>
      <c r="G175" s="2">
        <f t="shared" si="0"/>
        <v>821668.06523999991</v>
      </c>
      <c r="H175" s="2">
        <f t="shared" si="1"/>
        <v>0.12999999988824129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21242</v>
      </c>
      <c r="D176" s="1">
        <f>'PR-RAS'!E180</f>
        <v>63216.5</v>
      </c>
      <c r="E176" s="1">
        <v>0</v>
      </c>
      <c r="F176" s="1">
        <v>0</v>
      </c>
      <c r="G176" s="2">
        <f t="shared" si="0"/>
        <v>25843.125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365850</v>
      </c>
      <c r="D177" s="1">
        <f>'PR-RAS'!E181</f>
        <v>377605.7</v>
      </c>
      <c r="E177" s="1">
        <v>0</v>
      </c>
      <c r="F177" s="1">
        <v>0</v>
      </c>
      <c r="G177" s="2">
        <f t="shared" si="0"/>
        <v>197306.80639999997</v>
      </c>
      <c r="H177" s="2">
        <f t="shared" si="1"/>
        <v>0.29999999998835847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48717</v>
      </c>
      <c r="D178" s="1">
        <f>'PR-RAS'!E182</f>
        <v>47416.2</v>
      </c>
      <c r="E178" s="1">
        <v>0</v>
      </c>
      <c r="F178" s="1">
        <v>0</v>
      </c>
      <c r="G178" s="2">
        <f t="shared" si="0"/>
        <v>25408.243799999997</v>
      </c>
      <c r="H178" s="2">
        <f t="shared" si="1"/>
        <v>0.19999999999708962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38221</v>
      </c>
      <c r="D179" s="1">
        <f>'PR-RAS'!E183</f>
        <v>31851.919999999998</v>
      </c>
      <c r="E179" s="1">
        <v>0</v>
      </c>
      <c r="F179" s="1">
        <v>0</v>
      </c>
      <c r="G179" s="2">
        <f t="shared" si="0"/>
        <v>18142.621519999997</v>
      </c>
      <c r="H179" s="2">
        <f t="shared" si="1"/>
        <v>8.000000000174623E-2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446957</v>
      </c>
      <c r="D180" s="1">
        <f>'PR-RAS'!E184</f>
        <v>728781.77</v>
      </c>
      <c r="E180" s="1">
        <v>0</v>
      </c>
      <c r="F180" s="1">
        <v>0</v>
      </c>
      <c r="G180" s="2">
        <f t="shared" si="0"/>
        <v>340909.17666</v>
      </c>
      <c r="H180" s="2">
        <f t="shared" si="1"/>
        <v>0.22999999998137355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132322</v>
      </c>
      <c r="D181" s="1">
        <f>'PR-RAS'!E185</f>
        <v>131164.35</v>
      </c>
      <c r="E181" s="1">
        <v>0</v>
      </c>
      <c r="F181" s="1">
        <v>0</v>
      </c>
      <c r="G181" s="2">
        <f t="shared" si="0"/>
        <v>71037.126000000004</v>
      </c>
      <c r="H181" s="2">
        <f t="shared" si="1"/>
        <v>0.35000000000582077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169974</v>
      </c>
      <c r="D182" s="1">
        <f>'PR-RAS'!E186</f>
        <v>56815.87</v>
      </c>
      <c r="E182" s="1">
        <v>0</v>
      </c>
      <c r="F182" s="1">
        <v>0</v>
      </c>
      <c r="G182" s="2">
        <f t="shared" si="0"/>
        <v>51332.638939999997</v>
      </c>
      <c r="H182" s="2">
        <f t="shared" si="1"/>
        <v>0.12999999999738066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16797</v>
      </c>
      <c r="D183" s="1">
        <f>'PR-RAS'!E187</f>
        <v>0</v>
      </c>
      <c r="E183" s="1">
        <v>0</v>
      </c>
      <c r="F183" s="1">
        <v>0</v>
      </c>
      <c r="G183" s="2">
        <f t="shared" si="0"/>
        <v>3057.0540000000001</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203553</v>
      </c>
      <c r="D184" s="1">
        <f>'PR-RAS'!E188</f>
        <v>355806.71</v>
      </c>
      <c r="E184" s="1">
        <v>0</v>
      </c>
      <c r="F184" s="1">
        <v>0</v>
      </c>
      <c r="G184" s="2">
        <f t="shared" si="0"/>
        <v>167475.45486</v>
      </c>
      <c r="H184" s="2">
        <f t="shared" si="1"/>
        <v>0.28999999997904524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86224</v>
      </c>
      <c r="D185" s="1">
        <f>'PR-RAS'!E189</f>
        <v>89383.85</v>
      </c>
      <c r="E185" s="1">
        <v>0</v>
      </c>
      <c r="F185" s="1">
        <v>0</v>
      </c>
      <c r="G185" s="2">
        <f t="shared" si="0"/>
        <v>48758.472800000003</v>
      </c>
      <c r="H185" s="2">
        <f t="shared" si="1"/>
        <v>0.14999999999417923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27304</v>
      </c>
      <c r="D186" s="1">
        <f>'PR-RAS'!E190</f>
        <v>31265.99</v>
      </c>
      <c r="E186" s="1">
        <v>0</v>
      </c>
      <c r="F186" s="1">
        <v>0</v>
      </c>
      <c r="G186" s="2">
        <f t="shared" si="0"/>
        <v>16619.656300000002</v>
      </c>
      <c r="H186" s="2">
        <f t="shared" si="1"/>
        <v>9.9999999983992893E-3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47337</v>
      </c>
      <c r="D187" s="1">
        <f>'PR-RAS'!E191</f>
        <v>94619.24</v>
      </c>
      <c r="E187" s="1">
        <v>0</v>
      </c>
      <c r="F187" s="1">
        <v>0</v>
      </c>
      <c r="G187" s="2">
        <f t="shared" si="0"/>
        <v>44003.039280000005</v>
      </c>
      <c r="H187" s="2">
        <f t="shared" si="1"/>
        <v>0.24000000000523869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18416</v>
      </c>
      <c r="D188" s="1">
        <f>'PR-RAS'!E192</f>
        <v>24271.919999999998</v>
      </c>
      <c r="E188" s="1">
        <v>0</v>
      </c>
      <c r="F188" s="1">
        <v>0</v>
      </c>
      <c r="G188" s="2">
        <f t="shared" si="0"/>
        <v>12521.49008</v>
      </c>
      <c r="H188" s="2">
        <f t="shared" si="1"/>
        <v>8.000000000174623E-2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6491</v>
      </c>
      <c r="D189" s="1">
        <f>'PR-RAS'!E193</f>
        <v>12256.75</v>
      </c>
      <c r="E189" s="1">
        <v>0</v>
      </c>
      <c r="F189" s="1">
        <v>0</v>
      </c>
      <c r="G189" s="2">
        <f t="shared" si="0"/>
        <v>5828.8460000000005</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77545</v>
      </c>
      <c r="E190" s="1">
        <v>0</v>
      </c>
      <c r="F190" s="1">
        <v>0</v>
      </c>
      <c r="G190" s="2">
        <f t="shared" si="0"/>
        <v>29312.01</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17781</v>
      </c>
      <c r="D191" s="1">
        <f>'PR-RAS'!E195</f>
        <v>26463.96</v>
      </c>
      <c r="E191" s="1">
        <v>0</v>
      </c>
      <c r="F191" s="1">
        <v>0</v>
      </c>
      <c r="G191" s="2">
        <f t="shared" si="0"/>
        <v>13434.694799999999</v>
      </c>
      <c r="H191" s="2">
        <f t="shared" si="1"/>
        <v>4.0000000000873115E-2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91018</v>
      </c>
      <c r="D192" s="1">
        <f>'PR-RAS'!E196</f>
        <v>28257.54</v>
      </c>
      <c r="E192" s="1">
        <v>0</v>
      </c>
      <c r="F192" s="1">
        <v>0</v>
      </c>
      <c r="G192" s="2">
        <f t="shared" si="0"/>
        <v>28178.818280000003</v>
      </c>
      <c r="H192" s="2">
        <f t="shared" si="1"/>
        <v>0.45999999999912689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17925</v>
      </c>
      <c r="D198" s="1">
        <f>'PR-RAS'!E202</f>
        <v>3750.79</v>
      </c>
      <c r="E198" s="1">
        <v>0</v>
      </c>
      <c r="F198" s="1">
        <v>0</v>
      </c>
      <c r="G198" s="2">
        <f t="shared" si="0"/>
        <v>5009.0362600000008</v>
      </c>
      <c r="H198" s="2">
        <f t="shared" si="1"/>
        <v>0.21000000000003638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17925</v>
      </c>
      <c r="D201" s="1">
        <f>'PR-RAS'!E205</f>
        <v>3750.79</v>
      </c>
      <c r="E201" s="1">
        <v>0</v>
      </c>
      <c r="F201" s="1">
        <v>0</v>
      </c>
      <c r="G201" s="2">
        <f t="shared" si="0"/>
        <v>5085.3160000000007</v>
      </c>
      <c r="H201" s="2">
        <f t="shared" si="1"/>
        <v>0.21000000000003638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73093</v>
      </c>
      <c r="D206" s="1">
        <f>'PR-RAS'!E210</f>
        <v>24506.75</v>
      </c>
      <c r="E206" s="1">
        <v>0</v>
      </c>
      <c r="F206" s="1">
        <v>0</v>
      </c>
      <c r="G206" s="2">
        <f t="shared" si="0"/>
        <v>25031.832499999997</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22864</v>
      </c>
      <c r="D207" s="1">
        <f>'PR-RAS'!E211</f>
        <v>22479.95</v>
      </c>
      <c r="E207" s="1">
        <v>0</v>
      </c>
      <c r="F207" s="1">
        <v>0</v>
      </c>
      <c r="G207" s="2">
        <f t="shared" si="0"/>
        <v>13971.723399999997</v>
      </c>
      <c r="H207" s="2">
        <f t="shared" si="1"/>
        <v>4.9999999999272404E-2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5294</v>
      </c>
      <c r="D209" s="1">
        <f>'PR-RAS'!E213</f>
        <v>1427.94</v>
      </c>
      <c r="E209" s="1">
        <v>0</v>
      </c>
      <c r="F209" s="1">
        <v>0</v>
      </c>
      <c r="G209" s="2">
        <f t="shared" si="0"/>
        <v>1695.1750399999999</v>
      </c>
      <c r="H209" s="2">
        <f t="shared" si="1"/>
        <v>5.999999999994543E-2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44935</v>
      </c>
      <c r="D210" s="1">
        <f>'PR-RAS'!E214</f>
        <v>598.86</v>
      </c>
      <c r="E210" s="1">
        <v>0</v>
      </c>
      <c r="F210" s="1">
        <v>0</v>
      </c>
      <c r="G210" s="2">
        <f t="shared" si="0"/>
        <v>9641.73848</v>
      </c>
      <c r="H210" s="2">
        <f t="shared" si="1"/>
        <v>0.13999999999998636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362980</v>
      </c>
      <c r="E211" s="1">
        <v>0</v>
      </c>
      <c r="F211" s="1">
        <v>0</v>
      </c>
      <c r="G211" s="2">
        <f t="shared" si="0"/>
        <v>152451.6</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362980</v>
      </c>
      <c r="E212" s="1">
        <v>0</v>
      </c>
      <c r="F212" s="1">
        <v>0</v>
      </c>
      <c r="G212" s="2">
        <f t="shared" si="0"/>
        <v>153177.56</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362980</v>
      </c>
      <c r="E214" s="1">
        <v>0</v>
      </c>
      <c r="F214" s="1">
        <v>0</v>
      </c>
      <c r="G214" s="2">
        <f t="shared" si="0"/>
        <v>154629.48000000001</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4200</v>
      </c>
      <c r="D220" s="1">
        <f>'PR-RAS'!E224</f>
        <v>0</v>
      </c>
      <c r="E220" s="1">
        <v>0</v>
      </c>
      <c r="F220" s="1">
        <v>0</v>
      </c>
      <c r="G220" s="2">
        <f t="shared" si="0"/>
        <v>919.8</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4200</v>
      </c>
      <c r="D227" s="1">
        <f>'PR-RAS'!E231</f>
        <v>0</v>
      </c>
      <c r="E227" s="1">
        <v>0</v>
      </c>
      <c r="F227" s="1">
        <v>0</v>
      </c>
      <c r="G227" s="2">
        <f t="shared" si="0"/>
        <v>949.2</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4200</v>
      </c>
      <c r="D228" s="1">
        <f>'PR-RAS'!E232</f>
        <v>0</v>
      </c>
      <c r="E228" s="1">
        <v>0</v>
      </c>
      <c r="F228" s="1">
        <v>0</v>
      </c>
      <c r="G228" s="2">
        <f t="shared" si="0"/>
        <v>953.4</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367754</v>
      </c>
      <c r="D248" s="1">
        <f>'PR-RAS'!E252</f>
        <v>356234.19</v>
      </c>
      <c r="E248" s="1">
        <v>0</v>
      </c>
      <c r="F248" s="1">
        <v>0</v>
      </c>
      <c r="G248" s="2">
        <f t="shared" si="0"/>
        <v>266814.92786</v>
      </c>
      <c r="H248" s="2">
        <f t="shared" si="1"/>
        <v>0.19000000000232831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367754</v>
      </c>
      <c r="D255" s="1">
        <f>'PR-RAS'!E259</f>
        <v>356234.19</v>
      </c>
      <c r="E255" s="1">
        <v>0</v>
      </c>
      <c r="F255" s="1">
        <v>0</v>
      </c>
      <c r="G255" s="2">
        <f t="shared" si="0"/>
        <v>274376.48452</v>
      </c>
      <c r="H255" s="2">
        <f t="shared" si="1"/>
        <v>0.19000000000232831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274608</v>
      </c>
      <c r="D256" s="1">
        <f>'PR-RAS'!E260</f>
        <v>254350.19</v>
      </c>
      <c r="E256" s="1">
        <v>0</v>
      </c>
      <c r="F256" s="1">
        <v>0</v>
      </c>
      <c r="G256" s="2">
        <f t="shared" si="0"/>
        <v>199743.63690000001</v>
      </c>
      <c r="H256" s="2">
        <f t="shared" si="1"/>
        <v>0.19000000000232831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93146</v>
      </c>
      <c r="D257" s="1">
        <f>'PR-RAS'!E261</f>
        <v>101884</v>
      </c>
      <c r="E257" s="1">
        <v>0</v>
      </c>
      <c r="F257" s="1">
        <v>0</v>
      </c>
      <c r="G257" s="2">
        <f t="shared" si="0"/>
        <v>76009.983999999997</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474885</v>
      </c>
      <c r="D259" s="1">
        <f>'PR-RAS'!E263</f>
        <v>614609.65</v>
      </c>
      <c r="E259" s="1">
        <v>0</v>
      </c>
      <c r="F259" s="1">
        <v>0</v>
      </c>
      <c r="G259" s="2">
        <f t="shared" si="0"/>
        <v>439658.9094</v>
      </c>
      <c r="H259" s="2">
        <f t="shared" si="1"/>
        <v>0.34999999997671694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412175</v>
      </c>
      <c r="D260" s="1">
        <f>'PR-RAS'!E264</f>
        <v>552055.17000000004</v>
      </c>
      <c r="E260" s="1">
        <v>0</v>
      </c>
      <c r="F260" s="1">
        <v>0</v>
      </c>
      <c r="G260" s="2">
        <f t="shared" si="0"/>
        <v>392717.90306000004</v>
      </c>
      <c r="H260" s="2">
        <f t="shared" si="1"/>
        <v>0.17000000004190952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412175</v>
      </c>
      <c r="D261" s="1">
        <f>'PR-RAS'!E265</f>
        <v>552055.17000000004</v>
      </c>
      <c r="E261" s="1">
        <v>0</v>
      </c>
      <c r="F261" s="1">
        <v>0</v>
      </c>
      <c r="G261" s="2">
        <f t="shared" si="0"/>
        <v>394234.18840000004</v>
      </c>
      <c r="H261" s="2">
        <f t="shared" si="1"/>
        <v>0.17000000004190952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62710</v>
      </c>
      <c r="D269" s="1">
        <f>'PR-RAS'!E273</f>
        <v>62554.48</v>
      </c>
      <c r="E269" s="1">
        <v>0</v>
      </c>
      <c r="F269" s="1">
        <v>0</v>
      </c>
      <c r="G269" s="2">
        <f t="shared" si="8"/>
        <v>50335.481280000007</v>
      </c>
      <c r="H269" s="2">
        <f t="shared" si="9"/>
        <v>0.48000000000320142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62554.48</v>
      </c>
      <c r="E273" s="1">
        <v>0</v>
      </c>
      <c r="F273" s="1">
        <v>0</v>
      </c>
      <c r="G273" s="2">
        <f t="shared" si="8"/>
        <v>34029.637120000007</v>
      </c>
      <c r="H273" s="2">
        <f t="shared" si="9"/>
        <v>0.48000000000320142</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62710</v>
      </c>
      <c r="D274" s="1">
        <f>'PR-RAS'!E278</f>
        <v>0</v>
      </c>
      <c r="E274" s="1">
        <v>0</v>
      </c>
      <c r="F274" s="1">
        <v>0</v>
      </c>
      <c r="G274" s="2">
        <f t="shared" si="8"/>
        <v>17119.830000000002</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7667626</v>
      </c>
      <c r="D285" s="1">
        <f>'PR-RAS'!E289</f>
        <v>9537637.4299999997</v>
      </c>
      <c r="E285" s="1">
        <v>0</v>
      </c>
      <c r="F285" s="1">
        <v>0</v>
      </c>
      <c r="G285" s="2">
        <f t="shared" si="8"/>
        <v>7594983.8442399995</v>
      </c>
      <c r="H285" s="2">
        <f t="shared" si="9"/>
        <v>0.42999999970197678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3177383</v>
      </c>
      <c r="D286" s="1">
        <f>'PR-RAS'!E290</f>
        <v>5550667.1900000013</v>
      </c>
      <c r="E286" s="1">
        <v>0</v>
      </c>
      <c r="F286" s="1">
        <v>0</v>
      </c>
      <c r="G286" s="2">
        <f t="shared" si="8"/>
        <v>4069434.4533000006</v>
      </c>
      <c r="H286" s="2">
        <f t="shared" si="9"/>
        <v>0.19000000134110451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34733671</v>
      </c>
      <c r="D288" s="1">
        <f>'PR-RAS'!E292</f>
        <v>517672.7</v>
      </c>
      <c r="E288" s="1">
        <v>0</v>
      </c>
      <c r="F288" s="1">
        <v>0</v>
      </c>
      <c r="G288" s="2">
        <f t="shared" si="8"/>
        <v>10265707.706799999</v>
      </c>
      <c r="H288" s="2">
        <f t="shared" si="9"/>
        <v>0.29999999998835847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16630</v>
      </c>
      <c r="D290" s="1">
        <f>'PR-RAS'!E294</f>
        <v>16630</v>
      </c>
      <c r="E290" s="1">
        <v>0</v>
      </c>
      <c r="F290" s="1">
        <v>0</v>
      </c>
      <c r="G290" s="2">
        <f t="shared" si="8"/>
        <v>14418.21</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1051110</v>
      </c>
      <c r="D293" s="1">
        <f>'PR-RAS'!E298</f>
        <v>5957348.9000000004</v>
      </c>
      <c r="E293" s="1">
        <v>0</v>
      </c>
      <c r="F293" s="1">
        <v>0</v>
      </c>
      <c r="G293" s="2">
        <f t="shared" si="8"/>
        <v>3786015.8775999998</v>
      </c>
      <c r="H293" s="2">
        <f t="shared" si="9"/>
        <v>9.999999962747097E-2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1044378</v>
      </c>
      <c r="D294" s="1">
        <f>'PR-RAS'!E299</f>
        <v>5953503.4000000004</v>
      </c>
      <c r="E294" s="1">
        <v>0</v>
      </c>
      <c r="F294" s="1">
        <v>0</v>
      </c>
      <c r="G294" s="2">
        <f t="shared" si="8"/>
        <v>3794755.7464000001</v>
      </c>
      <c r="H294" s="2">
        <f t="shared" si="9"/>
        <v>0.40000000037252903</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1044378</v>
      </c>
      <c r="D295" s="1">
        <f>'PR-RAS'!E300</f>
        <v>5953503.4000000004</v>
      </c>
      <c r="E295" s="1">
        <v>0</v>
      </c>
      <c r="F295" s="1">
        <v>0</v>
      </c>
      <c r="G295" s="2">
        <f t="shared" si="8"/>
        <v>3807707.1312000002</v>
      </c>
      <c r="H295" s="2">
        <f t="shared" si="9"/>
        <v>0.40000000037252903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1044378</v>
      </c>
      <c r="D296" s="1">
        <f>'PR-RAS'!E301</f>
        <v>5953503.4000000004</v>
      </c>
      <c r="E296" s="1">
        <v>0</v>
      </c>
      <c r="F296" s="1">
        <v>0</v>
      </c>
      <c r="G296" s="2">
        <f t="shared" si="8"/>
        <v>3820658.5159999998</v>
      </c>
      <c r="H296" s="2">
        <f t="shared" si="9"/>
        <v>0.40000000037252903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6732</v>
      </c>
      <c r="D306" s="1">
        <f>'PR-RAS'!E311</f>
        <v>3845.5</v>
      </c>
      <c r="E306" s="1">
        <v>0</v>
      </c>
      <c r="F306" s="1">
        <v>0</v>
      </c>
      <c r="G306" s="2">
        <f t="shared" si="8"/>
        <v>4399.0150000000003</v>
      </c>
      <c r="H306" s="2">
        <f t="shared" si="9"/>
        <v>0.5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5479</v>
      </c>
      <c r="D307" s="1">
        <f>'PR-RAS'!E312</f>
        <v>3845.5</v>
      </c>
      <c r="E307" s="1">
        <v>0</v>
      </c>
      <c r="F307" s="1">
        <v>0</v>
      </c>
      <c r="G307" s="2">
        <f t="shared" si="8"/>
        <v>4030.02</v>
      </c>
      <c r="H307" s="2">
        <f t="shared" si="9"/>
        <v>0.5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5479</v>
      </c>
      <c r="D308" s="1">
        <f>'PR-RAS'!E313</f>
        <v>3845.5</v>
      </c>
      <c r="E308" s="1">
        <v>0</v>
      </c>
      <c r="F308" s="1">
        <v>0</v>
      </c>
      <c r="G308" s="2">
        <f t="shared" si="8"/>
        <v>4043.19</v>
      </c>
      <c r="H308" s="2">
        <f t="shared" si="9"/>
        <v>0.5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1253</v>
      </c>
      <c r="D326" s="1">
        <f>'PR-RAS'!E331</f>
        <v>0</v>
      </c>
      <c r="E326" s="1">
        <v>0</v>
      </c>
      <c r="F326" s="1">
        <v>0</v>
      </c>
      <c r="G326" s="2">
        <f t="shared" si="8"/>
        <v>407.22500000000002</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1253</v>
      </c>
      <c r="D327" s="1">
        <f>'PR-RAS'!E332</f>
        <v>0</v>
      </c>
      <c r="E327" s="1">
        <v>0</v>
      </c>
      <c r="F327" s="1">
        <v>0</v>
      </c>
      <c r="G327" s="2">
        <f t="shared" si="8"/>
        <v>408.47800000000001</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2672024</v>
      </c>
      <c r="D345" s="1">
        <f>'PR-RAS'!E350</f>
        <v>6174827.9199999981</v>
      </c>
      <c r="E345" s="1">
        <v>0</v>
      </c>
      <c r="F345" s="1">
        <v>0</v>
      </c>
      <c r="G345" s="2">
        <f t="shared" si="8"/>
        <v>5167457.8649599981</v>
      </c>
      <c r="H345" s="2">
        <f t="shared" si="9"/>
        <v>8.0000001937150955E-2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993818.02</v>
      </c>
      <c r="E346" s="1">
        <v>0</v>
      </c>
      <c r="F346" s="1">
        <v>0</v>
      </c>
      <c r="G346" s="2">
        <f t="shared" si="8"/>
        <v>685734.4338</v>
      </c>
      <c r="H346" s="2">
        <f t="shared" si="9"/>
        <v>2.0000000018626451E-2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127291.63</v>
      </c>
      <c r="E347" s="1">
        <v>0</v>
      </c>
      <c r="F347" s="1">
        <v>0</v>
      </c>
      <c r="G347" s="2">
        <f t="shared" si="8"/>
        <v>88085.807959999991</v>
      </c>
      <c r="H347" s="2">
        <f t="shared" si="9"/>
        <v>0.36999999999534339</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127291.63</v>
      </c>
      <c r="E348" s="1">
        <v>0</v>
      </c>
      <c r="F348" s="1">
        <v>0</v>
      </c>
      <c r="G348" s="2">
        <f t="shared" si="8"/>
        <v>88340.39121999999</v>
      </c>
      <c r="H348" s="2">
        <f t="shared" si="9"/>
        <v>0.36999999999534339</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866526.39</v>
      </c>
      <c r="E351" s="1">
        <v>0</v>
      </c>
      <c r="F351" s="1">
        <v>0</v>
      </c>
      <c r="G351" s="2">
        <f t="shared" si="8"/>
        <v>606568.473</v>
      </c>
      <c r="H351" s="2">
        <f t="shared" si="9"/>
        <v>0.39000000001396984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866526.39</v>
      </c>
      <c r="E355" s="1">
        <v>0</v>
      </c>
      <c r="F355" s="1">
        <v>0</v>
      </c>
      <c r="G355" s="2">
        <f t="shared" si="8"/>
        <v>613500.68411999999</v>
      </c>
      <c r="H355" s="2">
        <f t="shared" si="9"/>
        <v>0.39000000001396984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1996192</v>
      </c>
      <c r="D358" s="1">
        <f>'PR-RAS'!E363</f>
        <v>4939859.8999999985</v>
      </c>
      <c r="E358" s="1">
        <v>0</v>
      </c>
      <c r="F358" s="1">
        <v>0</v>
      </c>
      <c r="G358" s="2">
        <f t="shared" si="8"/>
        <v>4239700.5125999991</v>
      </c>
      <c r="H358" s="2">
        <f t="shared" si="9"/>
        <v>0.10000000149011612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1585992</v>
      </c>
      <c r="D359" s="1">
        <f>'PR-RAS'!E364</f>
        <v>4405980.5999999996</v>
      </c>
      <c r="E359" s="1">
        <v>0</v>
      </c>
      <c r="F359" s="1">
        <v>0</v>
      </c>
      <c r="G359" s="2">
        <f t="shared" si="8"/>
        <v>3722467.2455999996</v>
      </c>
      <c r="H359" s="2">
        <f t="shared" si="9"/>
        <v>0.40000000037252903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71695</v>
      </c>
      <c r="D361" s="1">
        <f>'PR-RAS'!E366</f>
        <v>38750</v>
      </c>
      <c r="E361" s="1">
        <v>0</v>
      </c>
      <c r="F361" s="1">
        <v>0</v>
      </c>
      <c r="G361" s="2">
        <f t="shared" si="8"/>
        <v>53710.2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520449</v>
      </c>
      <c r="D362" s="1">
        <f>'PR-RAS'!E367</f>
        <v>2575193.14</v>
      </c>
      <c r="E362" s="1">
        <v>0</v>
      </c>
      <c r="F362" s="1">
        <v>0</v>
      </c>
      <c r="G362" s="2">
        <f t="shared" si="8"/>
        <v>2047171.53608</v>
      </c>
      <c r="H362" s="2">
        <f t="shared" si="9"/>
        <v>0.14000000013038516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993848</v>
      </c>
      <c r="D363" s="1">
        <f>'PR-RAS'!E368</f>
        <v>1792037.46</v>
      </c>
      <c r="E363" s="1">
        <v>0</v>
      </c>
      <c r="F363" s="1">
        <v>0</v>
      </c>
      <c r="G363" s="2">
        <f t="shared" si="8"/>
        <v>1657208.0970399999</v>
      </c>
      <c r="H363" s="2">
        <f t="shared" si="9"/>
        <v>0.4599999999627471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135538</v>
      </c>
      <c r="D364" s="1">
        <f>'PR-RAS'!E369</f>
        <v>149725.43</v>
      </c>
      <c r="E364" s="1">
        <v>0</v>
      </c>
      <c r="F364" s="1">
        <v>0</v>
      </c>
      <c r="G364" s="2">
        <f t="shared" si="8"/>
        <v>157900.95617999998</v>
      </c>
      <c r="H364" s="2">
        <f t="shared" si="9"/>
        <v>0.42999999999301508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29849</v>
      </c>
      <c r="D365" s="1">
        <f>'PR-RAS'!E370</f>
        <v>17993.04</v>
      </c>
      <c r="E365" s="1">
        <v>0</v>
      </c>
      <c r="F365" s="1">
        <v>0</v>
      </c>
      <c r="G365" s="2">
        <f t="shared" si="8"/>
        <v>23963.969120000002</v>
      </c>
      <c r="H365" s="2">
        <f t="shared" si="9"/>
        <v>4.0000000000873115E-2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1843.32</v>
      </c>
      <c r="E366" s="1">
        <v>0</v>
      </c>
      <c r="F366" s="1">
        <v>0</v>
      </c>
      <c r="G366" s="2">
        <f t="shared" si="8"/>
        <v>1345.6235999999999</v>
      </c>
      <c r="H366" s="2">
        <f t="shared" si="9"/>
        <v>0.31999999999993634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4688</v>
      </c>
      <c r="D367" s="1">
        <f>'PR-RAS'!E372</f>
        <v>0</v>
      </c>
      <c r="E367" s="1">
        <v>0</v>
      </c>
      <c r="F367" s="1">
        <v>0</v>
      </c>
      <c r="G367" s="2">
        <f t="shared" si="8"/>
        <v>1715.808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7889</v>
      </c>
      <c r="D368" s="1">
        <f>'PR-RAS'!E373</f>
        <v>21656.94</v>
      </c>
      <c r="E368" s="1">
        <v>0</v>
      </c>
      <c r="F368" s="1">
        <v>0</v>
      </c>
      <c r="G368" s="2">
        <f t="shared" si="8"/>
        <v>18791.45696</v>
      </c>
      <c r="H368" s="2">
        <f t="shared" si="9"/>
        <v>6.0000000001309672E-2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93112</v>
      </c>
      <c r="D371" s="1">
        <f>'PR-RAS'!E376</f>
        <v>108232.13</v>
      </c>
      <c r="E371" s="1">
        <v>0</v>
      </c>
      <c r="F371" s="1">
        <v>0</v>
      </c>
      <c r="G371" s="2">
        <f t="shared" si="8"/>
        <v>114543.2162</v>
      </c>
      <c r="H371" s="2">
        <f t="shared" si="9"/>
        <v>0.13000000000465661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89837</v>
      </c>
      <c r="D378" s="1">
        <f>'PR-RAS'!E383</f>
        <v>50787.27</v>
      </c>
      <c r="E378" s="1">
        <v>0</v>
      </c>
      <c r="F378" s="1">
        <v>0</v>
      </c>
      <c r="G378" s="2">
        <f t="shared" si="8"/>
        <v>72162.150579999987</v>
      </c>
      <c r="H378" s="2">
        <f t="shared" si="9"/>
        <v>0.26999999999679858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89837</v>
      </c>
      <c r="D379" s="1">
        <f>'PR-RAS'!E384</f>
        <v>50787.27</v>
      </c>
      <c r="E379" s="1">
        <v>0</v>
      </c>
      <c r="F379" s="1">
        <v>0</v>
      </c>
      <c r="G379" s="2">
        <f t="shared" si="8"/>
        <v>72353.562119999988</v>
      </c>
      <c r="H379" s="2">
        <f t="shared" si="9"/>
        <v>0.26999999999679858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184825</v>
      </c>
      <c r="D386" s="1">
        <f>'PR-RAS'!E391</f>
        <v>333366.59999999998</v>
      </c>
      <c r="E386" s="1">
        <v>0</v>
      </c>
      <c r="F386" s="1">
        <v>0</v>
      </c>
      <c r="G386" s="2">
        <f t="shared" si="8"/>
        <v>327849.90700000001</v>
      </c>
      <c r="H386" s="2">
        <f t="shared" si="9"/>
        <v>0.40000000002328306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54375</v>
      </c>
      <c r="D389" s="1">
        <f>'PR-RAS'!E394</f>
        <v>36250</v>
      </c>
      <c r="E389" s="1">
        <v>0</v>
      </c>
      <c r="F389" s="1">
        <v>0</v>
      </c>
      <c r="G389" s="2">
        <f t="shared" si="8"/>
        <v>49227.5</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130450</v>
      </c>
      <c r="D390" s="1">
        <f>'PR-RAS'!E395</f>
        <v>297116.59999999998</v>
      </c>
      <c r="E390" s="1">
        <v>0</v>
      </c>
      <c r="F390" s="1">
        <v>0</v>
      </c>
      <c r="G390" s="2">
        <f t="shared" si="8"/>
        <v>281901.7648</v>
      </c>
      <c r="H390" s="2">
        <f t="shared" si="9"/>
        <v>0.40000000002328306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675832</v>
      </c>
      <c r="D397" s="1">
        <f>'PR-RAS'!E402</f>
        <v>241150</v>
      </c>
      <c r="E397" s="1">
        <v>0</v>
      </c>
      <c r="F397" s="1">
        <v>0</v>
      </c>
      <c r="G397" s="2">
        <f t="shared" si="8"/>
        <v>458620.272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675832</v>
      </c>
      <c r="D398" s="1">
        <f>'PR-RAS'!E403</f>
        <v>241150</v>
      </c>
      <c r="E398" s="1">
        <v>0</v>
      </c>
      <c r="F398" s="1">
        <v>0</v>
      </c>
      <c r="G398" s="2">
        <f t="shared" si="8"/>
        <v>459778.40400000004</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1620914</v>
      </c>
      <c r="D403" s="1">
        <f>'PR-RAS'!E408</f>
        <v>217479.01999999769</v>
      </c>
      <c r="E403" s="1">
        <v>0</v>
      </c>
      <c r="F403" s="1">
        <v>0</v>
      </c>
      <c r="G403" s="2">
        <f t="shared" si="8"/>
        <v>826460.56007999822</v>
      </c>
      <c r="H403" s="2">
        <f t="shared" si="9"/>
        <v>1.9999997690320015E-2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31851163</v>
      </c>
      <c r="D405" s="1">
        <f>'PR-RAS'!E410</f>
        <v>0</v>
      </c>
      <c r="E405" s="1">
        <v>0</v>
      </c>
      <c r="F405" s="1">
        <v>0</v>
      </c>
      <c r="G405" s="2">
        <f t="shared" si="8"/>
        <v>12867869.852</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11896119</v>
      </c>
      <c r="D407" s="1">
        <f>'PR-RAS'!E412</f>
        <v>21045653.520000003</v>
      </c>
      <c r="E407" s="1">
        <v>0</v>
      </c>
      <c r="F407" s="1">
        <v>0</v>
      </c>
      <c r="G407" s="2">
        <f t="shared" si="8"/>
        <v>21918894.972240005</v>
      </c>
      <c r="H407" s="2">
        <f t="shared" si="9"/>
        <v>0.47999999672174454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10339650</v>
      </c>
      <c r="D408" s="1">
        <f>'PR-RAS'!E413</f>
        <v>15712465.349999998</v>
      </c>
      <c r="E408" s="1">
        <v>0</v>
      </c>
      <c r="F408" s="1">
        <v>0</v>
      </c>
      <c r="G408" s="2">
        <f t="shared" si="8"/>
        <v>16998184.344899997</v>
      </c>
      <c r="H408" s="2">
        <f t="shared" si="9"/>
        <v>0.34999999776482582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1556469</v>
      </c>
      <c r="D409" s="1">
        <f>'PR-RAS'!E414</f>
        <v>5333188.1700000055</v>
      </c>
      <c r="E409" s="1">
        <v>0</v>
      </c>
      <c r="F409" s="1">
        <v>0</v>
      </c>
      <c r="G409" s="2">
        <f t="shared" si="8"/>
        <v>4986920.8987200046</v>
      </c>
      <c r="H409" s="2">
        <f t="shared" si="9"/>
        <v>0.17000000551342964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2882508</v>
      </c>
      <c r="D411" s="1">
        <f>'PR-RAS'!E416</f>
        <v>517672.7</v>
      </c>
      <c r="E411" s="1">
        <v>0</v>
      </c>
      <c r="F411" s="1">
        <v>0</v>
      </c>
      <c r="G411" s="2">
        <f t="shared" si="8"/>
        <v>1606319.8939999999</v>
      </c>
      <c r="H411" s="2">
        <f t="shared" si="9"/>
        <v>0.29999999998835847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16630</v>
      </c>
      <c r="D413" s="1">
        <f>'PR-RAS'!E418</f>
        <v>16630</v>
      </c>
      <c r="E413" s="1">
        <v>0</v>
      </c>
      <c r="F413" s="1">
        <v>0</v>
      </c>
      <c r="G413" s="2">
        <f t="shared" si="8"/>
        <v>20554.68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1500000</v>
      </c>
      <c r="D414" s="1">
        <f>'PR-RAS'!E420</f>
        <v>0</v>
      </c>
      <c r="E414" s="1">
        <v>0</v>
      </c>
      <c r="F414" s="1">
        <v>0</v>
      </c>
      <c r="G414" s="2">
        <f t="shared" si="8"/>
        <v>619500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1500000</v>
      </c>
      <c r="D478" s="1">
        <f>'PR-RAS'!E484</f>
        <v>0</v>
      </c>
      <c r="E478" s="1">
        <v>0</v>
      </c>
      <c r="F478" s="1">
        <v>0</v>
      </c>
      <c r="G478" s="2">
        <f t="shared" si="8"/>
        <v>715500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1500000</v>
      </c>
      <c r="D489" s="1">
        <f>'PR-RAS'!E495</f>
        <v>0</v>
      </c>
      <c r="E489" s="1">
        <v>0</v>
      </c>
      <c r="F489" s="1">
        <v>0</v>
      </c>
      <c r="G489" s="2">
        <f t="shared" si="8"/>
        <v>732000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1500000</v>
      </c>
      <c r="D492" s="1">
        <f>'PR-RAS'!E498</f>
        <v>0</v>
      </c>
      <c r="E492" s="1">
        <v>0</v>
      </c>
      <c r="F492" s="1">
        <v>0</v>
      </c>
      <c r="G492" s="2">
        <f t="shared" si="8"/>
        <v>736500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429091</v>
      </c>
      <c r="D522" s="1">
        <f>'PR-RAS'!E528</f>
        <v>1721210.12</v>
      </c>
      <c r="E522" s="1">
        <v>0</v>
      </c>
      <c r="F522" s="1">
        <v>0</v>
      </c>
      <c r="G522" s="2">
        <f t="shared" ref="G522:G809" si="10">(B522/1000)*(C522*1+D522*2)</f>
        <v>2017057.3560400002</v>
      </c>
      <c r="H522" s="2">
        <f t="shared" ref="H522:H809" si="11">ABS(C522-ROUND(C522,0))+ABS(D522-ROUND(D522,0))</f>
        <v>0.12000000011175871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20000</v>
      </c>
      <c r="D574" s="1">
        <f>'PR-RAS'!E580</f>
        <v>0</v>
      </c>
      <c r="E574" s="1">
        <v>0</v>
      </c>
      <c r="F574" s="1">
        <v>0</v>
      </c>
      <c r="G574" s="2">
        <f t="shared" si="10"/>
        <v>11459.999999999998</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20000</v>
      </c>
      <c r="D579" s="1">
        <f>'PR-RAS'!E585</f>
        <v>0</v>
      </c>
      <c r="E579" s="1">
        <v>0</v>
      </c>
      <c r="F579" s="1">
        <v>0</v>
      </c>
      <c r="G579" s="2">
        <f t="shared" si="10"/>
        <v>11560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20000</v>
      </c>
      <c r="D580" s="1">
        <f>'PR-RAS'!E586</f>
        <v>0</v>
      </c>
      <c r="E580" s="1">
        <v>0</v>
      </c>
      <c r="F580" s="1">
        <v>0</v>
      </c>
      <c r="G580" s="2">
        <f t="shared" si="10"/>
        <v>11580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409091</v>
      </c>
      <c r="D587" s="1">
        <f>'PR-RAS'!E593</f>
        <v>1721210.12</v>
      </c>
      <c r="E587" s="1">
        <v>0</v>
      </c>
      <c r="F587" s="1">
        <v>0</v>
      </c>
      <c r="G587" s="2">
        <f t="shared" si="10"/>
        <v>2256985.5866399999</v>
      </c>
      <c r="H587" s="2">
        <f t="shared" si="11"/>
        <v>0.12000000011175871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409091</v>
      </c>
      <c r="D599" s="1">
        <f>'PR-RAS'!E605</f>
        <v>1090909.1200000001</v>
      </c>
      <c r="E599" s="1">
        <v>0</v>
      </c>
      <c r="F599" s="1">
        <v>0</v>
      </c>
      <c r="G599" s="2">
        <f t="shared" si="10"/>
        <v>1549363.7255200001</v>
      </c>
      <c r="H599" s="2">
        <f t="shared" si="11"/>
        <v>0.12000000011175871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409091</v>
      </c>
      <c r="D602" s="1">
        <f>'PR-RAS'!E608</f>
        <v>1090909.1200000001</v>
      </c>
      <c r="E602" s="1">
        <v>0</v>
      </c>
      <c r="F602" s="1">
        <v>0</v>
      </c>
      <c r="G602" s="2">
        <f t="shared" si="10"/>
        <v>1557136.4532400002</v>
      </c>
      <c r="H602" s="2">
        <f t="shared" si="11"/>
        <v>0.12000000011175871</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630301</v>
      </c>
      <c r="E611" s="1">
        <v>0</v>
      </c>
      <c r="F611" s="1">
        <v>0</v>
      </c>
      <c r="G611" s="2">
        <f t="shared" si="10"/>
        <v>768967.22</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630301</v>
      </c>
      <c r="E612" s="1">
        <v>0</v>
      </c>
      <c r="F612" s="1">
        <v>0</v>
      </c>
      <c r="G612" s="2">
        <f t="shared" si="10"/>
        <v>770227.82199999993</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1070909</v>
      </c>
      <c r="D629" s="1">
        <f>'PR-RAS'!E635</f>
        <v>0</v>
      </c>
      <c r="E629" s="1">
        <v>0</v>
      </c>
      <c r="F629" s="1">
        <v>0</v>
      </c>
      <c r="G629" s="2">
        <f t="shared" si="10"/>
        <v>672530.85199999996</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1721210.12</v>
      </c>
      <c r="E630" s="1">
        <v>0</v>
      </c>
      <c r="F630" s="1">
        <v>0</v>
      </c>
      <c r="G630" s="2">
        <f t="shared" si="10"/>
        <v>2165282.3309599999</v>
      </c>
      <c r="H630" s="2">
        <f t="shared" si="11"/>
        <v>0.12000000011175871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1070909</v>
      </c>
      <c r="D631" s="1">
        <f>'PR-RAS'!E637</f>
        <v>0</v>
      </c>
      <c r="E631" s="1">
        <v>0</v>
      </c>
      <c r="F631" s="1">
        <v>0</v>
      </c>
      <c r="G631" s="2">
        <f t="shared" si="10"/>
        <v>674672.67</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13396119</v>
      </c>
      <c r="D633" s="1">
        <f>'PR-RAS'!E639</f>
        <v>21045653.520000003</v>
      </c>
      <c r="E633" s="1">
        <v>0</v>
      </c>
      <c r="F633" s="1">
        <v>0</v>
      </c>
      <c r="G633" s="2">
        <f t="shared" si="10"/>
        <v>35068053.257280007</v>
      </c>
      <c r="H633" s="2">
        <f t="shared" si="11"/>
        <v>0.47999999672174454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10768741</v>
      </c>
      <c r="D634" s="1">
        <f>'PR-RAS'!E640</f>
        <v>17433675.469999999</v>
      </c>
      <c r="E634" s="1">
        <v>0</v>
      </c>
      <c r="F634" s="1">
        <v>0</v>
      </c>
      <c r="G634" s="2">
        <f t="shared" si="10"/>
        <v>28887646.19802</v>
      </c>
      <c r="H634" s="2">
        <f t="shared" si="11"/>
        <v>0.4699999988079071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2627378</v>
      </c>
      <c r="D635" s="1">
        <f>'PR-RAS'!E641</f>
        <v>3611978.0500000045</v>
      </c>
      <c r="E635" s="1">
        <v>0</v>
      </c>
      <c r="F635" s="1">
        <v>0</v>
      </c>
      <c r="G635" s="2">
        <f t="shared" si="10"/>
        <v>6245745.819400006</v>
      </c>
      <c r="H635" s="2">
        <f t="shared" si="11"/>
        <v>5.0000004470348358E-2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3953417</v>
      </c>
      <c r="D637" s="1">
        <f>'PR-RAS'!E643</f>
        <v>517672.7</v>
      </c>
      <c r="E637" s="1">
        <v>0</v>
      </c>
      <c r="F637" s="1">
        <v>0</v>
      </c>
      <c r="G637" s="2">
        <f t="shared" si="10"/>
        <v>3172852.8864000002</v>
      </c>
      <c r="H637" s="2">
        <f t="shared" si="11"/>
        <v>0.29999999998835847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6580795</v>
      </c>
      <c r="D639" s="1">
        <f>'PR-RAS'!E645</f>
        <v>4129650.7500000047</v>
      </c>
      <c r="E639" s="1">
        <v>0</v>
      </c>
      <c r="F639" s="1">
        <v>0</v>
      </c>
      <c r="G639" s="2">
        <f t="shared" si="10"/>
        <v>9467981.5670000054</v>
      </c>
      <c r="H639" s="2">
        <f t="shared" si="11"/>
        <v>0.24999999534338713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190848</v>
      </c>
      <c r="D641" s="1">
        <f>'PR-RAS'!E647</f>
        <v>195072.87</v>
      </c>
      <c r="E641" s="1">
        <v>0</v>
      </c>
      <c r="F641" s="1">
        <v>0</v>
      </c>
      <c r="G641" s="2">
        <f t="shared" si="10"/>
        <v>371835.99359999999</v>
      </c>
      <c r="H641" s="2">
        <f t="shared" si="11"/>
        <v>0.13000000000465661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331321</v>
      </c>
      <c r="D642" s="1">
        <f>'PR-RAS'!E649</f>
        <v>1643932.96</v>
      </c>
      <c r="E642" s="1">
        <v>0</v>
      </c>
      <c r="F642" s="1">
        <v>0</v>
      </c>
      <c r="G642" s="2">
        <f t="shared" si="10"/>
        <v>2319898.8157199998</v>
      </c>
      <c r="H642" s="2">
        <f t="shared" si="11"/>
        <v>4.0000000037252903E-2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16973760</v>
      </c>
      <c r="D643" s="1">
        <f>'PR-RAS'!E650</f>
        <v>23702401.149999999</v>
      </c>
      <c r="E643" s="1">
        <v>0</v>
      </c>
      <c r="F643" s="1">
        <v>0</v>
      </c>
      <c r="G643" s="2">
        <f t="shared" si="10"/>
        <v>41331036.996600002</v>
      </c>
      <c r="H643" s="2">
        <f t="shared" si="11"/>
        <v>0.14999999850988388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15661146</v>
      </c>
      <c r="D644" s="1">
        <f>'PR-RAS'!E651</f>
        <v>20621074.129999999</v>
      </c>
      <c r="E644" s="1">
        <v>0</v>
      </c>
      <c r="F644" s="1">
        <v>0</v>
      </c>
      <c r="G644" s="2">
        <f t="shared" si="10"/>
        <v>36588818.209179997</v>
      </c>
      <c r="H644" s="2">
        <f t="shared" si="11"/>
        <v>0.12999999895691872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1643935</v>
      </c>
      <c r="D645" s="1">
        <f>'PR-RAS'!E652</f>
        <v>4725259.9800000004</v>
      </c>
      <c r="E645" s="1">
        <v>0</v>
      </c>
      <c r="F645" s="1">
        <v>0</v>
      </c>
      <c r="G645" s="2">
        <f t="shared" si="10"/>
        <v>7144828.9942400008</v>
      </c>
      <c r="H645" s="2">
        <f t="shared" si="11"/>
        <v>1.9999999552965164E-2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21</v>
      </c>
      <c r="E646" s="1">
        <v>0</v>
      </c>
      <c r="F646" s="1">
        <v>0</v>
      </c>
      <c r="G646" s="2">
        <f t="shared" si="10"/>
        <v>34.185000000000002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0</v>
      </c>
      <c r="E647" s="1">
        <v>0</v>
      </c>
      <c r="F647" s="1">
        <v>0</v>
      </c>
      <c r="G647" s="2">
        <f t="shared" si="10"/>
        <v>7.1059999999999999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20</v>
      </c>
      <c r="E648" s="1">
        <v>0</v>
      </c>
      <c r="F648" s="1">
        <v>0</v>
      </c>
      <c r="G648" s="2">
        <f t="shared" si="10"/>
        <v>32.35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0</v>
      </c>
      <c r="E649" s="1">
        <v>0</v>
      </c>
      <c r="F649" s="1">
        <v>0</v>
      </c>
      <c r="G649" s="2">
        <f t="shared" si="10"/>
        <v>6.48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1683651</v>
      </c>
      <c r="D654" s="1">
        <f>'PR-RAS'!E661</f>
        <v>1763377.03</v>
      </c>
      <c r="E654" s="1">
        <v>0</v>
      </c>
      <c r="F654" s="1">
        <v>0</v>
      </c>
      <c r="G654" s="2">
        <f t="shared" si="10"/>
        <v>3402394.5041800006</v>
      </c>
      <c r="H654" s="2">
        <f t="shared" si="11"/>
        <v>3.0000000027939677E-2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11000</v>
      </c>
      <c r="D655" s="1">
        <f>'PR-RAS'!E662</f>
        <v>0</v>
      </c>
      <c r="E655" s="1">
        <v>0</v>
      </c>
      <c r="F655" s="1">
        <v>0</v>
      </c>
      <c r="G655" s="2">
        <f t="shared" si="10"/>
        <v>7194</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950000</v>
      </c>
      <c r="E658" s="1">
        <v>0</v>
      </c>
      <c r="F658" s="1">
        <v>0</v>
      </c>
      <c r="G658" s="2">
        <f t="shared" si="10"/>
        <v>1248300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307000</v>
      </c>
      <c r="D659" s="1">
        <f>'PR-RAS'!E666</f>
        <v>70000</v>
      </c>
      <c r="E659" s="1">
        <v>0</v>
      </c>
      <c r="F659" s="1">
        <v>0</v>
      </c>
      <c r="G659" s="2">
        <f t="shared" si="10"/>
        <v>294126</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269077.14</v>
      </c>
      <c r="E667" s="1">
        <v>0</v>
      </c>
      <c r="F667" s="1">
        <v>0</v>
      </c>
      <c r="G667" s="2">
        <f t="shared" si="10"/>
        <v>358410.75048000005</v>
      </c>
      <c r="H667" s="2">
        <f t="shared" si="11"/>
        <v>0.14000000001396984</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8760</v>
      </c>
      <c r="D668" s="1">
        <f>'PR-RAS'!E675</f>
        <v>11900</v>
      </c>
      <c r="E668" s="1">
        <v>0</v>
      </c>
      <c r="F668" s="1">
        <v>0</v>
      </c>
      <c r="G668" s="2">
        <f t="shared" si="10"/>
        <v>21717.52</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3000</v>
      </c>
      <c r="E669" s="1">
        <v>0</v>
      </c>
      <c r="F669" s="1">
        <v>0</v>
      </c>
      <c r="G669" s="2">
        <f t="shared" si="10"/>
        <v>4008.0000000000005</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39995</v>
      </c>
      <c r="D670" s="1">
        <f>'PR-RAS'!E677</f>
        <v>43000</v>
      </c>
      <c r="E670" s="1">
        <v>0</v>
      </c>
      <c r="F670" s="1">
        <v>0</v>
      </c>
      <c r="G670" s="2">
        <f t="shared" si="10"/>
        <v>84290.654999999999</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5000</v>
      </c>
      <c r="E671" s="1">
        <v>0</v>
      </c>
      <c r="F671" s="1">
        <v>0</v>
      </c>
      <c r="G671" s="2">
        <f t="shared" si="10"/>
        <v>6700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504659.62</v>
      </c>
      <c r="E687" s="1">
        <v>0</v>
      </c>
      <c r="F687" s="1">
        <v>0</v>
      </c>
      <c r="G687" s="2">
        <f t="shared" si="10"/>
        <v>692392.99864000001</v>
      </c>
      <c r="H687" s="2">
        <f t="shared" si="11"/>
        <v>0.38000000000465661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578207</v>
      </c>
      <c r="D690" s="1">
        <f>'PR-RAS'!E697</f>
        <v>0</v>
      </c>
      <c r="E690" s="1">
        <v>0</v>
      </c>
      <c r="F690" s="1">
        <v>0</v>
      </c>
      <c r="G690" s="2">
        <f t="shared" si="10"/>
        <v>398384.62299999996</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175650</v>
      </c>
      <c r="E703" s="1">
        <v>0</v>
      </c>
      <c r="F703" s="1">
        <v>0</v>
      </c>
      <c r="G703" s="2">
        <f t="shared" si="10"/>
        <v>246612.59999999998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12572.58</v>
      </c>
      <c r="E709" s="1">
        <v>0</v>
      </c>
      <c r="F709" s="1">
        <v>0</v>
      </c>
      <c r="G709" s="2">
        <f t="shared" si="10"/>
        <v>17802.773279999998</v>
      </c>
      <c r="H709" s="2">
        <f t="shared" si="11"/>
        <v>0.42000000000007276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107867</v>
      </c>
      <c r="D711" s="1">
        <f>'PR-RAS'!E718</f>
        <v>109204.37</v>
      </c>
      <c r="E711" s="1">
        <v>0</v>
      </c>
      <c r="F711" s="1">
        <v>0</v>
      </c>
      <c r="G711" s="2">
        <f t="shared" si="10"/>
        <v>231655.77539999998</v>
      </c>
      <c r="H711" s="2">
        <f t="shared" si="11"/>
        <v>0.36999999999534339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15417</v>
      </c>
      <c r="D713" s="1">
        <f>'PR-RAS'!E720</f>
        <v>15374</v>
      </c>
      <c r="E713" s="1">
        <v>0</v>
      </c>
      <c r="F713" s="1">
        <v>0</v>
      </c>
      <c r="G713" s="2">
        <f t="shared" si="10"/>
        <v>32869.479999999996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77212</v>
      </c>
      <c r="D715" s="1">
        <f>'PR-RAS'!E722</f>
        <v>80007.16</v>
      </c>
      <c r="E715" s="1">
        <v>0</v>
      </c>
      <c r="F715" s="1">
        <v>0</v>
      </c>
      <c r="G715" s="2">
        <f t="shared" si="10"/>
        <v>169379.59247999999</v>
      </c>
      <c r="H715" s="2">
        <f t="shared" si="11"/>
        <v>0.16000000000349246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86224</v>
      </c>
      <c r="D718" s="1">
        <f>'PR-RAS'!E725</f>
        <v>64201.33</v>
      </c>
      <c r="E718" s="1">
        <v>0</v>
      </c>
      <c r="F718" s="1">
        <v>0</v>
      </c>
      <c r="G718" s="2">
        <f t="shared" si="10"/>
        <v>153887.31521999999</v>
      </c>
      <c r="H718" s="2">
        <f t="shared" si="11"/>
        <v>0.33000000000174623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8147</v>
      </c>
      <c r="D719" s="1">
        <f>'PR-RAS'!E726</f>
        <v>8539.6200000000008</v>
      </c>
      <c r="E719" s="1">
        <v>0</v>
      </c>
      <c r="F719" s="1">
        <v>0</v>
      </c>
      <c r="G719" s="2">
        <f t="shared" si="10"/>
        <v>18112.440320000002</v>
      </c>
      <c r="H719" s="2">
        <f t="shared" si="11"/>
        <v>0.37999999999919964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17925</v>
      </c>
      <c r="D737" s="1">
        <f>'PR-RAS'!E744</f>
        <v>3750.79</v>
      </c>
      <c r="E737" s="1">
        <v>0</v>
      </c>
      <c r="F737" s="1">
        <v>0</v>
      </c>
      <c r="G737" s="2">
        <f t="shared" si="10"/>
        <v>18713.962880000003</v>
      </c>
      <c r="H737" s="2">
        <f t="shared" si="11"/>
        <v>0.21000000000003638</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4200</v>
      </c>
      <c r="D756" s="1">
        <f>'PR-RAS'!E763</f>
        <v>0</v>
      </c>
      <c r="E756" s="1">
        <v>0</v>
      </c>
      <c r="F756" s="1">
        <v>0</v>
      </c>
      <c r="G756" s="2">
        <f t="shared" si="10"/>
        <v>3171</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23245</v>
      </c>
      <c r="D809" s="1">
        <f>'PR-RAS'!E816</f>
        <v>32618.19</v>
      </c>
      <c r="E809" s="1">
        <v>0</v>
      </c>
      <c r="F809" s="1">
        <v>0</v>
      </c>
      <c r="G809" s="2">
        <f t="shared" si="10"/>
        <v>71492.955040000015</v>
      </c>
      <c r="H809" s="2">
        <f t="shared" si="11"/>
        <v>0.18999999999869033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7000</v>
      </c>
      <c r="D810" s="1">
        <f>'PR-RAS'!E817</f>
        <v>6000</v>
      </c>
      <c r="E810" s="1">
        <v>0</v>
      </c>
      <c r="F810" s="1">
        <v>0</v>
      </c>
      <c r="G810" s="2">
        <f t="shared" ref="G810:G983" si="18">(B810/1000)*(C810*1+D810*2)</f>
        <v>15371.000000000002</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86000</v>
      </c>
      <c r="D812" s="1">
        <f>'PR-RAS'!E819</f>
        <v>88000</v>
      </c>
      <c r="E812" s="1">
        <v>0</v>
      </c>
      <c r="F812" s="1">
        <v>0</v>
      </c>
      <c r="G812" s="2">
        <f t="shared" si="18"/>
        <v>212482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89000</v>
      </c>
      <c r="D814" s="1">
        <f>'PR-RAS'!E821</f>
        <v>67000</v>
      </c>
      <c r="E814" s="1">
        <v>0</v>
      </c>
      <c r="F814" s="1">
        <v>0</v>
      </c>
      <c r="G814" s="2">
        <f t="shared" si="18"/>
        <v>181299</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69363</v>
      </c>
      <c r="D816" s="1">
        <f>'PR-RAS'!E823</f>
        <v>60732</v>
      </c>
      <c r="E816" s="1">
        <v>0</v>
      </c>
      <c r="F816" s="1">
        <v>0</v>
      </c>
      <c r="G816" s="2">
        <f t="shared" si="18"/>
        <v>155524.00499999998</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93146</v>
      </c>
      <c r="D817" s="1">
        <f>'PR-RAS'!E824</f>
        <v>101884</v>
      </c>
      <c r="E817" s="1">
        <v>0</v>
      </c>
      <c r="F817" s="1">
        <v>0</v>
      </c>
      <c r="G817" s="2">
        <f t="shared" si="18"/>
        <v>242281.82399999999</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630301</v>
      </c>
      <c r="E961" s="1">
        <v>0</v>
      </c>
      <c r="F961" s="1">
        <v>0</v>
      </c>
      <c r="G961" s="2">
        <f t="shared" si="18"/>
        <v>1210177.92</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59688183</v>
      </c>
      <c r="D984" s="6">
        <f>BILANCA!E6</f>
        <v>70642700.590000004</v>
      </c>
      <c r="E984" s="6">
        <v>0</v>
      </c>
      <c r="F984" s="6">
        <v>0</v>
      </c>
      <c r="G984" s="7">
        <f t="shared" ref="G984:G1241" si="22">B984/1000*C984+B984/500*D984</f>
        <v>200973.58418000001</v>
      </c>
      <c r="H984" s="7">
        <f t="shared" si="19"/>
        <v>0.40999999642372131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44962134</v>
      </c>
      <c r="D985" s="1">
        <f>BILANCA!E7</f>
        <v>49202234.290000007</v>
      </c>
      <c r="E985" s="1">
        <v>0</v>
      </c>
      <c r="F985" s="1">
        <v>0</v>
      </c>
      <c r="G985" s="2">
        <f t="shared" si="22"/>
        <v>286733.20516000001</v>
      </c>
      <c r="H985" s="2">
        <f t="shared" si="19"/>
        <v>0.29000000655651093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15241512</v>
      </c>
      <c r="D986" s="1">
        <f>BILANCA!E8</f>
        <v>15368784.51</v>
      </c>
      <c r="E986" s="1">
        <v>0</v>
      </c>
      <c r="F986" s="1">
        <v>0</v>
      </c>
      <c r="G986" s="2">
        <f t="shared" si="22"/>
        <v>137937.24306000001</v>
      </c>
      <c r="H986" s="2">
        <f t="shared" si="19"/>
        <v>0.49000000022351742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612</v>
      </c>
      <c r="D987" s="1">
        <f>BILANCA!E9</f>
        <v>127884.61</v>
      </c>
      <c r="E987" s="1">
        <v>0</v>
      </c>
      <c r="F987" s="1">
        <v>0</v>
      </c>
      <c r="G987" s="2">
        <f t="shared" si="22"/>
        <v>1025.5248800000002</v>
      </c>
      <c r="H987" s="2">
        <f t="shared" si="19"/>
        <v>0.38999999999941792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15384401</v>
      </c>
      <c r="D988" s="1">
        <f>BILANCA!E10</f>
        <v>15384401</v>
      </c>
      <c r="E988" s="1">
        <v>0</v>
      </c>
      <c r="F988" s="1">
        <v>0</v>
      </c>
      <c r="G988" s="2">
        <f t="shared" si="22"/>
        <v>230766.01500000001</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143501</v>
      </c>
      <c r="D989" s="1">
        <f>BILANCA!E11</f>
        <v>143501.1</v>
      </c>
      <c r="E989" s="1">
        <v>0</v>
      </c>
      <c r="F989" s="1">
        <v>0</v>
      </c>
      <c r="G989" s="2">
        <f t="shared" si="22"/>
        <v>2583.0192000000002</v>
      </c>
      <c r="H989" s="2">
        <f t="shared" si="19"/>
        <v>0.10000000000582077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22531054</v>
      </c>
      <c r="D990" s="1">
        <f>BILANCA!E12</f>
        <v>26643881.620000001</v>
      </c>
      <c r="E990" s="1">
        <v>0</v>
      </c>
      <c r="F990" s="1">
        <v>0</v>
      </c>
      <c r="G990" s="2">
        <f t="shared" si="22"/>
        <v>530731.72068000003</v>
      </c>
      <c r="H990" s="2">
        <f t="shared" si="19"/>
        <v>0.37999999895691872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19336619</v>
      </c>
      <c r="D991" s="1">
        <f>BILANCA!E13</f>
        <v>23663142.890000001</v>
      </c>
      <c r="E991" s="1">
        <v>0</v>
      </c>
      <c r="F991" s="1">
        <v>0</v>
      </c>
      <c r="G991" s="2">
        <f t="shared" si="22"/>
        <v>533303.23824000009</v>
      </c>
      <c r="H991" s="2">
        <f t="shared" si="19"/>
        <v>0.10999999940395355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311911</v>
      </c>
      <c r="D992" s="1">
        <f>BILANCA!E14</f>
        <v>311911.46999999997</v>
      </c>
      <c r="E992" s="1">
        <v>0</v>
      </c>
      <c r="F992" s="1">
        <v>0</v>
      </c>
      <c r="G992" s="2">
        <f t="shared" si="22"/>
        <v>8421.6054599999989</v>
      </c>
      <c r="H992" s="2">
        <f t="shared" si="19"/>
        <v>0.46999999997206032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4817103</v>
      </c>
      <c r="D993" s="1">
        <f>BILANCA!E15</f>
        <v>4545636.91</v>
      </c>
      <c r="E993" s="1">
        <v>0</v>
      </c>
      <c r="F993" s="1">
        <v>0</v>
      </c>
      <c r="G993" s="2">
        <f t="shared" si="22"/>
        <v>139083.76819999999</v>
      </c>
      <c r="H993" s="2">
        <f t="shared" si="19"/>
        <v>8.9999999850988388E-2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5493303</v>
      </c>
      <c r="D994" s="1">
        <f>BILANCA!E16</f>
        <v>5976992.9100000001</v>
      </c>
      <c r="E994" s="1">
        <v>0</v>
      </c>
      <c r="F994" s="1">
        <v>0</v>
      </c>
      <c r="G994" s="2">
        <f t="shared" si="22"/>
        <v>191920.17702</v>
      </c>
      <c r="H994" s="2">
        <f t="shared" si="19"/>
        <v>8.9999999850988388E-2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9760324</v>
      </c>
      <c r="D995" s="1">
        <f>BILANCA!E17</f>
        <v>14643091.279999999</v>
      </c>
      <c r="E995" s="1">
        <v>0</v>
      </c>
      <c r="F995" s="1">
        <v>0</v>
      </c>
      <c r="G995" s="2">
        <f t="shared" si="22"/>
        <v>468558.07871999999</v>
      </c>
      <c r="H995" s="2">
        <f t="shared" si="19"/>
        <v>0.27999999932944775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1046022</v>
      </c>
      <c r="D996" s="1">
        <f>BILANCA!E18</f>
        <v>1814489.68</v>
      </c>
      <c r="E996" s="1">
        <v>0</v>
      </c>
      <c r="F996" s="1">
        <v>0</v>
      </c>
      <c r="G996" s="2">
        <f t="shared" si="22"/>
        <v>60775.017679999997</v>
      </c>
      <c r="H996" s="2">
        <f t="shared" si="19"/>
        <v>0.32000000006519258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1279075</v>
      </c>
      <c r="D997" s="1">
        <f>BILANCA!E19</f>
        <v>1230559.1900000002</v>
      </c>
      <c r="E997" s="1">
        <v>0</v>
      </c>
      <c r="F997" s="1">
        <v>0</v>
      </c>
      <c r="G997" s="2">
        <f t="shared" si="22"/>
        <v>52362.707320000001</v>
      </c>
      <c r="H997" s="2">
        <f t="shared" si="19"/>
        <v>0.19000000017695129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900195</v>
      </c>
      <c r="D998" s="1">
        <f>BILANCA!E20</f>
        <v>899691.24</v>
      </c>
      <c r="E998" s="1">
        <v>0</v>
      </c>
      <c r="F998" s="1">
        <v>0</v>
      </c>
      <c r="G998" s="2">
        <f t="shared" si="22"/>
        <v>40493.662199999999</v>
      </c>
      <c r="H998" s="2">
        <f t="shared" si="19"/>
        <v>0.23999999999068677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201627</v>
      </c>
      <c r="D999" s="1">
        <f>BILANCA!E21</f>
        <v>203469.68</v>
      </c>
      <c r="E999" s="1">
        <v>0</v>
      </c>
      <c r="F999" s="1">
        <v>0</v>
      </c>
      <c r="G999" s="2">
        <f t="shared" si="22"/>
        <v>9737.0617600000005</v>
      </c>
      <c r="H999" s="2">
        <f t="shared" si="19"/>
        <v>0.32000000000698492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146483</v>
      </c>
      <c r="D1000" s="1">
        <f>BILANCA!E22</f>
        <v>146482.85</v>
      </c>
      <c r="E1000" s="1">
        <v>0</v>
      </c>
      <c r="F1000" s="1">
        <v>0</v>
      </c>
      <c r="G1000" s="2">
        <f t="shared" si="22"/>
        <v>7470.6279000000004</v>
      </c>
      <c r="H1000" s="2">
        <f t="shared" si="19"/>
        <v>0.14999999999417923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7889</v>
      </c>
      <c r="D1001" s="1">
        <f>BILANCA!E23</f>
        <v>29545.94</v>
      </c>
      <c r="E1001" s="1">
        <v>0</v>
      </c>
      <c r="F1001" s="1">
        <v>0</v>
      </c>
      <c r="G1001" s="2">
        <f t="shared" si="22"/>
        <v>1205.6558399999999</v>
      </c>
      <c r="H1001" s="2">
        <f t="shared" si="19"/>
        <v>6.0000000001309672E-2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10583</v>
      </c>
      <c r="D1003" s="1">
        <f>BILANCA!E25</f>
        <v>10582.8</v>
      </c>
      <c r="E1003" s="1">
        <v>0</v>
      </c>
      <c r="F1003" s="1">
        <v>0</v>
      </c>
      <c r="G1003" s="2">
        <f t="shared" si="22"/>
        <v>634.97199999999998</v>
      </c>
      <c r="H1003" s="2">
        <f t="shared" si="19"/>
        <v>0.2000000000007276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919003</v>
      </c>
      <c r="D1004" s="1">
        <f>BILANCA!E26</f>
        <v>1037463.36</v>
      </c>
      <c r="E1004" s="1">
        <v>0</v>
      </c>
      <c r="F1004" s="1">
        <v>0</v>
      </c>
      <c r="G1004" s="2">
        <f t="shared" si="22"/>
        <v>62872.524120000002</v>
      </c>
      <c r="H1004" s="2">
        <f t="shared" si="19"/>
        <v>0.35999999998603016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906705</v>
      </c>
      <c r="D1006" s="1">
        <f>BILANCA!E28</f>
        <v>1096676.68</v>
      </c>
      <c r="E1006" s="1">
        <v>0</v>
      </c>
      <c r="F1006" s="1">
        <v>0</v>
      </c>
      <c r="G1006" s="2">
        <f t="shared" si="22"/>
        <v>71301.342279999997</v>
      </c>
      <c r="H1006" s="2">
        <f t="shared" si="19"/>
        <v>0.32000000006519258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33132</v>
      </c>
      <c r="D1008" s="1">
        <f>BILANCA!E30</f>
        <v>33132</v>
      </c>
      <c r="E1008" s="1">
        <v>0</v>
      </c>
      <c r="F1008" s="1">
        <v>0</v>
      </c>
      <c r="G1008" s="2">
        <f t="shared" si="22"/>
        <v>2484.9</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33132</v>
      </c>
      <c r="D1012" s="1">
        <f>BILANCA!E34</f>
        <v>33132</v>
      </c>
      <c r="E1012" s="1">
        <v>0</v>
      </c>
      <c r="F1012" s="1">
        <v>0</v>
      </c>
      <c r="G1012" s="2">
        <f t="shared" si="22"/>
        <v>2882.4840000000004</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840402</v>
      </c>
      <c r="D1013" s="1">
        <f>BILANCA!E35</f>
        <v>709925.47</v>
      </c>
      <c r="E1013" s="1">
        <v>0</v>
      </c>
      <c r="F1013" s="1">
        <v>0</v>
      </c>
      <c r="G1013" s="2">
        <f t="shared" si="22"/>
        <v>67807.588199999998</v>
      </c>
      <c r="H1013" s="2">
        <f t="shared" si="19"/>
        <v>0.46999999997206032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906319</v>
      </c>
      <c r="D1014" s="1">
        <f>BILANCA!E36</f>
        <v>957106.27</v>
      </c>
      <c r="E1014" s="1">
        <v>0</v>
      </c>
      <c r="F1014" s="1">
        <v>0</v>
      </c>
      <c r="G1014" s="2">
        <f t="shared" si="22"/>
        <v>87436.477740000002</v>
      </c>
      <c r="H1014" s="2">
        <f t="shared" si="19"/>
        <v>0.27000000001862645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65917</v>
      </c>
      <c r="D1018" s="1">
        <f>BILANCA!E40</f>
        <v>247180.79999999999</v>
      </c>
      <c r="E1018" s="1">
        <v>0</v>
      </c>
      <c r="F1018" s="1">
        <v>0</v>
      </c>
      <c r="G1018" s="2">
        <f t="shared" si="22"/>
        <v>19609.751</v>
      </c>
      <c r="H1018" s="2">
        <f t="shared" si="19"/>
        <v>0.20000000001164153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1074958</v>
      </c>
      <c r="D1023" s="1">
        <f>BILANCA!E45</f>
        <v>1040254.0700000001</v>
      </c>
      <c r="E1023" s="1">
        <v>0</v>
      </c>
      <c r="F1023" s="1">
        <v>0</v>
      </c>
      <c r="G1023" s="2">
        <f t="shared" si="22"/>
        <v>126218.64560000002</v>
      </c>
      <c r="H1023" s="2">
        <f t="shared" si="19"/>
        <v>7.000000006519258E-2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76357</v>
      </c>
      <c r="D1025" s="1">
        <f>BILANCA!E47</f>
        <v>76358.009999999995</v>
      </c>
      <c r="E1025" s="1">
        <v>0</v>
      </c>
      <c r="F1025" s="1">
        <v>0</v>
      </c>
      <c r="G1025" s="2">
        <f t="shared" si="22"/>
        <v>9621.0668399999995</v>
      </c>
      <c r="H1025" s="2">
        <f t="shared" si="19"/>
        <v>9.9999999947613105E-3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120931</v>
      </c>
      <c r="D1026" s="1">
        <f>BILANCA!E48</f>
        <v>120931</v>
      </c>
      <c r="E1026" s="1">
        <v>0</v>
      </c>
      <c r="F1026" s="1">
        <v>0</v>
      </c>
      <c r="G1026" s="2">
        <f t="shared" si="22"/>
        <v>15600.098999999998</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1327424</v>
      </c>
      <c r="D1027" s="1">
        <f>BILANCA!E49</f>
        <v>1660790.31</v>
      </c>
      <c r="E1027" s="1">
        <v>0</v>
      </c>
      <c r="F1027" s="1">
        <v>0</v>
      </c>
      <c r="G1027" s="2">
        <f t="shared" si="22"/>
        <v>204556.20327999999</v>
      </c>
      <c r="H1027" s="2">
        <f t="shared" si="19"/>
        <v>0.31000000005587935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449754</v>
      </c>
      <c r="D1028" s="1">
        <f>BILANCA!E50</f>
        <v>817825.25</v>
      </c>
      <c r="E1028" s="1">
        <v>0</v>
      </c>
      <c r="F1028" s="1">
        <v>0</v>
      </c>
      <c r="G1028" s="2">
        <f t="shared" si="22"/>
        <v>93843.202499999985</v>
      </c>
      <c r="H1028" s="2">
        <f t="shared" si="19"/>
        <v>0.25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321014</v>
      </c>
      <c r="D1032" s="1">
        <f>BILANCA!E54</f>
        <v>333118.98</v>
      </c>
      <c r="E1032" s="1">
        <v>0</v>
      </c>
      <c r="F1032" s="1">
        <v>0</v>
      </c>
      <c r="G1032" s="2">
        <f t="shared" si="22"/>
        <v>48375.346040000004</v>
      </c>
      <c r="H1032" s="2">
        <f t="shared" si="19"/>
        <v>2.0000000018626451E-2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321014</v>
      </c>
      <c r="D1033" s="1">
        <f>BILANCA!E55</f>
        <v>333118.98</v>
      </c>
      <c r="E1033" s="1">
        <v>0</v>
      </c>
      <c r="F1033" s="1">
        <v>0</v>
      </c>
      <c r="G1033" s="2">
        <f t="shared" si="22"/>
        <v>49362.597999999998</v>
      </c>
      <c r="H1033" s="2">
        <f t="shared" si="19"/>
        <v>2.0000000018626451E-2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7189568</v>
      </c>
      <c r="D1034" s="1">
        <f>BILANCA!E56</f>
        <v>7189568.1600000001</v>
      </c>
      <c r="E1034" s="1">
        <v>0</v>
      </c>
      <c r="F1034" s="1">
        <v>0</v>
      </c>
      <c r="G1034" s="2">
        <f t="shared" si="22"/>
        <v>1100003.92032</v>
      </c>
      <c r="H1034" s="2">
        <f t="shared" si="19"/>
        <v>0.16000000014901161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6889938</v>
      </c>
      <c r="D1035" s="1">
        <f>BILANCA!E57</f>
        <v>6889938</v>
      </c>
      <c r="E1035" s="1">
        <v>0</v>
      </c>
      <c r="F1035" s="1">
        <v>0</v>
      </c>
      <c r="G1035" s="2">
        <f t="shared" si="22"/>
        <v>1074830.328</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209474</v>
      </c>
      <c r="D1039" s="1">
        <f>BILANCA!E61</f>
        <v>209474</v>
      </c>
      <c r="E1039" s="1">
        <v>0</v>
      </c>
      <c r="F1039" s="1">
        <v>0</v>
      </c>
      <c r="G1039" s="2">
        <f t="shared" si="22"/>
        <v>35191.631999999998</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90156</v>
      </c>
      <c r="D1040" s="1">
        <f>BILANCA!E62</f>
        <v>90156.160000000003</v>
      </c>
      <c r="E1040" s="1">
        <v>0</v>
      </c>
      <c r="F1040" s="1">
        <v>0</v>
      </c>
      <c r="G1040" s="2">
        <f t="shared" si="22"/>
        <v>15416.694240000001</v>
      </c>
      <c r="H1040" s="2">
        <f t="shared" si="19"/>
        <v>0.16000000000349246</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14726049</v>
      </c>
      <c r="D1046" s="1">
        <f>BILANCA!E68</f>
        <v>21440466.300000001</v>
      </c>
      <c r="E1046" s="1">
        <v>0</v>
      </c>
      <c r="F1046" s="1">
        <v>0</v>
      </c>
      <c r="G1046" s="2">
        <f t="shared" si="22"/>
        <v>3629239.8408000004</v>
      </c>
      <c r="H1046" s="2">
        <f t="shared" si="19"/>
        <v>0.30000000074505806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1643936</v>
      </c>
      <c r="D1047" s="1">
        <f>BILANCA!E69</f>
        <v>4725259.9799999995</v>
      </c>
      <c r="E1047" s="1">
        <v>0</v>
      </c>
      <c r="F1047" s="1">
        <v>0</v>
      </c>
      <c r="G1047" s="2">
        <f t="shared" si="22"/>
        <v>710045.18143999996</v>
      </c>
      <c r="H1047" s="2">
        <f t="shared" si="19"/>
        <v>2.0000000484287739E-2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1637050</v>
      </c>
      <c r="D1048" s="1">
        <f>BILANCA!E70</f>
        <v>4724613.55</v>
      </c>
      <c r="E1048" s="1">
        <v>0</v>
      </c>
      <c r="F1048" s="1">
        <v>0</v>
      </c>
      <c r="G1048" s="2">
        <f t="shared" si="22"/>
        <v>720608.01150000002</v>
      </c>
      <c r="H1048" s="2">
        <f t="shared" si="19"/>
        <v>0.45000000018626451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1637050</v>
      </c>
      <c r="D1050" s="1">
        <f>BILANCA!E72</f>
        <v>4724613.55</v>
      </c>
      <c r="E1050" s="1">
        <v>0</v>
      </c>
      <c r="F1050" s="1">
        <v>0</v>
      </c>
      <c r="G1050" s="2">
        <f t="shared" si="22"/>
        <v>742780.56570000004</v>
      </c>
      <c r="H1050" s="2">
        <f t="shared" si="19"/>
        <v>0.45000000018626451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6886</v>
      </c>
      <c r="D1054" s="1">
        <f>BILANCA!E76</f>
        <v>646.42999999999995</v>
      </c>
      <c r="E1054" s="1">
        <v>0</v>
      </c>
      <c r="F1054" s="1">
        <v>0</v>
      </c>
      <c r="G1054" s="2">
        <f t="shared" si="22"/>
        <v>580.69905999999992</v>
      </c>
      <c r="H1054" s="2">
        <f t="shared" si="19"/>
        <v>0.42999999999994998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215284</v>
      </c>
      <c r="D1056" s="1">
        <f>BILANCA!E78</f>
        <v>346545.92000000004</v>
      </c>
      <c r="E1056" s="1">
        <v>0</v>
      </c>
      <c r="F1056" s="1">
        <v>0</v>
      </c>
      <c r="G1056" s="2">
        <f t="shared" si="22"/>
        <v>66311.436320000008</v>
      </c>
      <c r="H1056" s="2">
        <f t="shared" si="19"/>
        <v>7.9999999958090484E-2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1317</v>
      </c>
      <c r="D1062" s="1">
        <f>BILANCA!E84</f>
        <v>10320.709999999999</v>
      </c>
      <c r="E1062" s="1">
        <v>0</v>
      </c>
      <c r="F1062" s="1">
        <v>0</v>
      </c>
      <c r="G1062" s="2">
        <f t="shared" si="22"/>
        <v>1734.7151799999997</v>
      </c>
      <c r="H1062" s="2">
        <f t="shared" si="19"/>
        <v>0.29000000000087311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213967</v>
      </c>
      <c r="D1064" s="1">
        <f>BILANCA!E86</f>
        <v>336225.21</v>
      </c>
      <c r="E1064" s="1">
        <v>0</v>
      </c>
      <c r="F1064" s="1">
        <v>0</v>
      </c>
      <c r="G1064" s="2">
        <f t="shared" si="22"/>
        <v>71799.811020000008</v>
      </c>
      <c r="H1064" s="2">
        <f t="shared" si="19"/>
        <v>0.21000000002095476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26024</v>
      </c>
      <c r="D1112" s="1">
        <f>BILANCA!E134</f>
        <v>3047200</v>
      </c>
      <c r="E1112" s="1">
        <v>0</v>
      </c>
      <c r="F1112" s="1">
        <v>0</v>
      </c>
      <c r="G1112" s="2">
        <f t="shared" si="22"/>
        <v>789534.696</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26024</v>
      </c>
      <c r="D1113" s="1">
        <f>BILANCA!E135</f>
        <v>3047200</v>
      </c>
      <c r="E1113" s="1">
        <v>0</v>
      </c>
      <c r="F1113" s="1">
        <v>0</v>
      </c>
      <c r="G1113" s="2">
        <f t="shared" si="22"/>
        <v>795655.12</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26024</v>
      </c>
      <c r="D1117" s="1">
        <f>BILANCA!E139</f>
        <v>3047200</v>
      </c>
      <c r="E1117" s="1">
        <v>0</v>
      </c>
      <c r="F1117" s="1">
        <v>0</v>
      </c>
      <c r="G1117" s="2">
        <f t="shared" si="22"/>
        <v>820136.81600000011</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12458742</v>
      </c>
      <c r="D1124" s="1">
        <f>BILANCA!E146</f>
        <v>12954934.109999999</v>
      </c>
      <c r="E1124" s="1">
        <v>0</v>
      </c>
      <c r="F1124" s="1">
        <v>0</v>
      </c>
      <c r="G1124" s="2">
        <f t="shared" si="22"/>
        <v>5409974.0410199994</v>
      </c>
      <c r="H1124" s="2">
        <f t="shared" si="23"/>
        <v>0.10999999940395355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1776208</v>
      </c>
      <c r="D1125" s="1">
        <f>BILANCA!E147</f>
        <v>2272399.2400000002</v>
      </c>
      <c r="E1125" s="1">
        <v>0</v>
      </c>
      <c r="F1125" s="1">
        <v>0</v>
      </c>
      <c r="G1125" s="2">
        <f t="shared" si="22"/>
        <v>897582.92015999998</v>
      </c>
      <c r="H1125" s="2">
        <f t="shared" si="23"/>
        <v>0.24000000022351742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30558</v>
      </c>
      <c r="D1136" s="1">
        <f>BILANCA!E158</f>
        <v>30558.5</v>
      </c>
      <c r="E1136" s="1">
        <v>0</v>
      </c>
      <c r="F1136" s="1">
        <v>0</v>
      </c>
      <c r="G1136" s="2">
        <f t="shared" si="22"/>
        <v>14026.275</v>
      </c>
      <c r="H1136" s="2">
        <f t="shared" si="23"/>
        <v>0.5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10589476</v>
      </c>
      <c r="D1137" s="1">
        <f>BILANCA!E159</f>
        <v>10589476.369999999</v>
      </c>
      <c r="E1137" s="1">
        <v>0</v>
      </c>
      <c r="F1137" s="1">
        <v>0</v>
      </c>
      <c r="G1137" s="2">
        <f t="shared" si="22"/>
        <v>4892338.0259600002</v>
      </c>
      <c r="H1137" s="2">
        <f t="shared" si="23"/>
        <v>0.36999999918043613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62500</v>
      </c>
      <c r="D1138" s="1">
        <f>BILANCA!E160</f>
        <v>62500</v>
      </c>
      <c r="E1138" s="1">
        <v>0</v>
      </c>
      <c r="F1138" s="1">
        <v>0</v>
      </c>
      <c r="G1138" s="2">
        <f t="shared" si="22"/>
        <v>29062.5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174354</v>
      </c>
      <c r="D1142" s="1">
        <f>BILANCA!E164</f>
        <v>171453.42</v>
      </c>
      <c r="E1142" s="1">
        <v>0</v>
      </c>
      <c r="F1142" s="1">
        <v>0</v>
      </c>
      <c r="G1142" s="2">
        <f t="shared" si="22"/>
        <v>82244.473560000013</v>
      </c>
      <c r="H1142" s="2">
        <f t="shared" si="23"/>
        <v>0.42000000001280569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174354</v>
      </c>
      <c r="D1143" s="1">
        <f>BILANCA!E165</f>
        <v>171453.42</v>
      </c>
      <c r="E1143" s="1">
        <v>0</v>
      </c>
      <c r="F1143" s="1">
        <v>0</v>
      </c>
      <c r="G1143" s="2">
        <f t="shared" si="22"/>
        <v>82761.734400000001</v>
      </c>
      <c r="H1143" s="2">
        <f t="shared" si="23"/>
        <v>0.42000000001280569</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207709</v>
      </c>
      <c r="D1148" s="1">
        <f>BILANCA!E170</f>
        <v>195072.87</v>
      </c>
      <c r="E1148" s="1">
        <v>0</v>
      </c>
      <c r="F1148" s="1">
        <v>0</v>
      </c>
      <c r="G1148" s="2">
        <f t="shared" si="22"/>
        <v>98646.032100000011</v>
      </c>
      <c r="H1148" s="2">
        <f t="shared" si="23"/>
        <v>0.13000000000465661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23092</v>
      </c>
      <c r="D1149" s="1">
        <f>BILANCA!E171</f>
        <v>0</v>
      </c>
      <c r="E1149" s="1">
        <v>0</v>
      </c>
      <c r="F1149" s="1">
        <v>0</v>
      </c>
      <c r="G1149" s="2">
        <f t="shared" si="22"/>
        <v>3833.2720000000004</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184617</v>
      </c>
      <c r="D1151" s="1">
        <f>BILANCA!E173</f>
        <v>195072.87</v>
      </c>
      <c r="E1151" s="1">
        <v>0</v>
      </c>
      <c r="F1151" s="1">
        <v>0</v>
      </c>
      <c r="G1151" s="2">
        <f t="shared" si="22"/>
        <v>96560.140320000006</v>
      </c>
      <c r="H1151" s="2">
        <f t="shared" si="23"/>
        <v>0.13000000000465661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59688183</v>
      </c>
      <c r="D1152" s="1">
        <f>BILANCA!E175</f>
        <v>70642700.590000004</v>
      </c>
      <c r="E1152" s="1">
        <v>0</v>
      </c>
      <c r="F1152" s="1">
        <v>0</v>
      </c>
      <c r="G1152" s="2">
        <f t="shared" si="22"/>
        <v>33964535.72642</v>
      </c>
      <c r="H1152" s="2">
        <f t="shared" si="23"/>
        <v>0.40999999642372131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3136392</v>
      </c>
      <c r="D1153" s="1">
        <f>BILANCA!E176</f>
        <v>642098.57999999996</v>
      </c>
      <c r="E1153" s="1">
        <v>0</v>
      </c>
      <c r="F1153" s="1">
        <v>0</v>
      </c>
      <c r="G1153" s="2">
        <f t="shared" si="22"/>
        <v>751500.15720000002</v>
      </c>
      <c r="H1153" s="2">
        <f t="shared" si="23"/>
        <v>0.42000000004190952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668310</v>
      </c>
      <c r="D1154" s="1">
        <f>BILANCA!E177</f>
        <v>413174.8</v>
      </c>
      <c r="E1154" s="1">
        <v>0</v>
      </c>
      <c r="F1154" s="1">
        <v>0</v>
      </c>
      <c r="G1154" s="2">
        <f t="shared" si="22"/>
        <v>255586.79160000003</v>
      </c>
      <c r="H1154" s="2">
        <f t="shared" si="23"/>
        <v>0.20000000001164153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171677</v>
      </c>
      <c r="D1155" s="1">
        <f>BILANCA!E178</f>
        <v>71100.56</v>
      </c>
      <c r="E1155" s="1">
        <v>0</v>
      </c>
      <c r="F1155" s="1">
        <v>0</v>
      </c>
      <c r="G1155" s="2">
        <f t="shared" si="22"/>
        <v>53987.036639999991</v>
      </c>
      <c r="H1155" s="2">
        <f t="shared" si="23"/>
        <v>0.44000000000232831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291932</v>
      </c>
      <c r="D1156" s="1">
        <f>BILANCA!E179</f>
        <v>182442.43</v>
      </c>
      <c r="E1156" s="1">
        <v>0</v>
      </c>
      <c r="F1156" s="1">
        <v>0</v>
      </c>
      <c r="G1156" s="2">
        <f t="shared" si="22"/>
        <v>113629.31677999999</v>
      </c>
      <c r="H1156" s="2">
        <f t="shared" si="23"/>
        <v>0.42999999999301508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4932</v>
      </c>
      <c r="D1157" s="1">
        <f>BILANCA!E180</f>
        <v>0</v>
      </c>
      <c r="E1157" s="1">
        <v>0</v>
      </c>
      <c r="F1157" s="1">
        <v>0</v>
      </c>
      <c r="G1157" s="2">
        <f t="shared" si="22"/>
        <v>858.16799999999989</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4932</v>
      </c>
      <c r="D1160" s="1">
        <f>BILANCA!E183</f>
        <v>0</v>
      </c>
      <c r="E1160" s="1">
        <v>0</v>
      </c>
      <c r="F1160" s="1">
        <v>0</v>
      </c>
      <c r="G1160" s="2">
        <f t="shared" si="22"/>
        <v>872.96399999999994</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18399</v>
      </c>
      <c r="D1163" s="1">
        <f>BILANCA!E186</f>
        <v>0</v>
      </c>
      <c r="E1163" s="1">
        <v>0</v>
      </c>
      <c r="F1163" s="1">
        <v>0</v>
      </c>
      <c r="G1163" s="2">
        <f t="shared" si="22"/>
        <v>3311.8199999999997</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4121</v>
      </c>
      <c r="D1164" s="1">
        <f>BILANCA!E187</f>
        <v>1297.25</v>
      </c>
      <c r="E1164" s="1">
        <v>0</v>
      </c>
      <c r="F1164" s="1">
        <v>0</v>
      </c>
      <c r="G1164" s="2">
        <f t="shared" si="22"/>
        <v>1215.5055</v>
      </c>
      <c r="H1164" s="2">
        <f t="shared" si="23"/>
        <v>0.25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177249</v>
      </c>
      <c r="D1165" s="1">
        <f>BILANCA!E188</f>
        <v>158334.56</v>
      </c>
      <c r="E1165" s="1">
        <v>0</v>
      </c>
      <c r="F1165" s="1">
        <v>0</v>
      </c>
      <c r="G1165" s="2">
        <f t="shared" si="22"/>
        <v>89893.097840000002</v>
      </c>
      <c r="H1165" s="2">
        <f t="shared" si="23"/>
        <v>0.44000000000232831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933589</v>
      </c>
      <c r="D1166" s="1">
        <f>BILANCA!E189</f>
        <v>94261.26</v>
      </c>
      <c r="E1166" s="1">
        <v>0</v>
      </c>
      <c r="F1166" s="1">
        <v>0</v>
      </c>
      <c r="G1166" s="2">
        <f t="shared" si="22"/>
        <v>205346.40815999999</v>
      </c>
      <c r="H1166" s="2">
        <f t="shared" si="23"/>
        <v>0.25999999999476131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1534493</v>
      </c>
      <c r="D1183" s="1">
        <f>BILANCA!E206</f>
        <v>134662.51999999999</v>
      </c>
      <c r="E1183" s="1">
        <v>0</v>
      </c>
      <c r="F1183" s="1">
        <v>0</v>
      </c>
      <c r="G1183" s="2">
        <f t="shared" si="22"/>
        <v>360763.60800000001</v>
      </c>
      <c r="H1183" s="2">
        <f t="shared" si="23"/>
        <v>0.48000000001047738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1534493</v>
      </c>
      <c r="D1184" s="1">
        <f>BILANCA!E207</f>
        <v>134662.51999999999</v>
      </c>
      <c r="E1184" s="1">
        <v>0</v>
      </c>
      <c r="F1184" s="1">
        <v>0</v>
      </c>
      <c r="G1184" s="2">
        <f t="shared" si="22"/>
        <v>362567.42603999999</v>
      </c>
      <c r="H1184" s="2">
        <f t="shared" si="23"/>
        <v>0.48000000001047738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285545</v>
      </c>
      <c r="D1188" s="1">
        <f>BILANCA!E211</f>
        <v>0</v>
      </c>
      <c r="E1188" s="1">
        <v>0</v>
      </c>
      <c r="F1188" s="1">
        <v>0</v>
      </c>
      <c r="G1188" s="2">
        <f t="shared" si="22"/>
        <v>58536.724999999999</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1090909</v>
      </c>
      <c r="D1189" s="1">
        <f>BILANCA!E212</f>
        <v>0</v>
      </c>
      <c r="E1189" s="1">
        <v>0</v>
      </c>
      <c r="F1189" s="1">
        <v>0</v>
      </c>
      <c r="G1189" s="2">
        <f t="shared" si="22"/>
        <v>224727.25399999999</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158039</v>
      </c>
      <c r="D1194" s="1">
        <f>BILANCA!E217</f>
        <v>134662.51999999999</v>
      </c>
      <c r="E1194" s="1">
        <v>0</v>
      </c>
      <c r="F1194" s="1">
        <v>0</v>
      </c>
      <c r="G1194" s="2">
        <f t="shared" si="22"/>
        <v>90173.812439999994</v>
      </c>
      <c r="H1194" s="2">
        <f t="shared" si="23"/>
        <v>0.48000000001047738</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56551791</v>
      </c>
      <c r="D1214" s="1">
        <f>BILANCA!E237</f>
        <v>70000602.010000005</v>
      </c>
      <c r="E1214" s="1">
        <v>0</v>
      </c>
      <c r="F1214" s="1">
        <v>0</v>
      </c>
      <c r="G1214" s="2">
        <f t="shared" si="22"/>
        <v>45403741.84962</v>
      </c>
      <c r="H1214" s="2">
        <f t="shared" si="23"/>
        <v>1.000000536441803E-2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32809745</v>
      </c>
      <c r="D1215" s="1">
        <f>BILANCA!E238</f>
        <v>44567960.810000002</v>
      </c>
      <c r="E1215" s="1">
        <v>0</v>
      </c>
      <c r="F1215" s="1">
        <v>0</v>
      </c>
      <c r="G1215" s="2">
        <f t="shared" si="22"/>
        <v>28291394.655840002</v>
      </c>
      <c r="H1215" s="2">
        <f t="shared" si="23"/>
        <v>0.18999999761581421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35569928</v>
      </c>
      <c r="D1216" s="1">
        <f>BILANCA!E239</f>
        <v>45606933.780000001</v>
      </c>
      <c r="E1216" s="1">
        <v>0</v>
      </c>
      <c r="F1216" s="1">
        <v>0</v>
      </c>
      <c r="G1216" s="2">
        <f t="shared" si="22"/>
        <v>29540624.365480002</v>
      </c>
      <c r="H1216" s="2">
        <f t="shared" si="23"/>
        <v>0.2199999988079071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34906936</v>
      </c>
      <c r="D1217" s="1">
        <f>BILANCA!E240</f>
        <v>41896741.780000001</v>
      </c>
      <c r="E1217" s="1">
        <v>0</v>
      </c>
      <c r="F1217" s="1">
        <v>0</v>
      </c>
      <c r="G1217" s="2">
        <f t="shared" si="22"/>
        <v>27775898.177040003</v>
      </c>
      <c r="H1217" s="2">
        <f t="shared" si="23"/>
        <v>0.2199999988079071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662992</v>
      </c>
      <c r="D1218" s="1">
        <f>BILANCA!E241</f>
        <v>3710192</v>
      </c>
      <c r="E1218" s="1">
        <v>0</v>
      </c>
      <c r="F1218" s="1">
        <v>0</v>
      </c>
      <c r="G1218" s="2">
        <f t="shared" si="22"/>
        <v>1899593.3599999999</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2760183</v>
      </c>
      <c r="D1219" s="1">
        <f>BILANCA!E242</f>
        <v>1038972.97</v>
      </c>
      <c r="E1219" s="1">
        <v>0</v>
      </c>
      <c r="F1219" s="1">
        <v>0</v>
      </c>
      <c r="G1219" s="2">
        <f t="shared" si="22"/>
        <v>1141798.4298399999</v>
      </c>
      <c r="H1219" s="2">
        <f t="shared" si="23"/>
        <v>3.0000000027939677E-2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2036086</v>
      </c>
      <c r="D1220" s="1">
        <f>BILANCA!E243</f>
        <v>945177</v>
      </c>
      <c r="E1220" s="1">
        <v>0</v>
      </c>
      <c r="F1220" s="1">
        <v>0</v>
      </c>
      <c r="G1220" s="2">
        <f t="shared" si="22"/>
        <v>930566.28</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724097</v>
      </c>
      <c r="D1221" s="1">
        <f>BILANCA!E244</f>
        <v>93795.97</v>
      </c>
      <c r="E1221" s="1">
        <v>0</v>
      </c>
      <c r="F1221" s="1">
        <v>0</v>
      </c>
      <c r="G1221" s="2">
        <f t="shared" si="22"/>
        <v>216981.96771999999</v>
      </c>
      <c r="H1221" s="2">
        <f t="shared" si="23"/>
        <v>2.9999999998835847E-2</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6580795</v>
      </c>
      <c r="D1222" s="1">
        <f>BILANCA!E245</f>
        <v>4129650.75</v>
      </c>
      <c r="E1222" s="1">
        <v>0</v>
      </c>
      <c r="F1222" s="1">
        <v>0</v>
      </c>
      <c r="G1222" s="2">
        <f t="shared" si="22"/>
        <v>3546783.0634999997</v>
      </c>
      <c r="H1222" s="2">
        <f t="shared" si="23"/>
        <v>0.25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38040753</v>
      </c>
      <c r="D1223" s="1">
        <f>BILANCA!E246</f>
        <v>4129650.75</v>
      </c>
      <c r="E1223" s="1">
        <v>0</v>
      </c>
      <c r="F1223" s="1">
        <v>0</v>
      </c>
      <c r="G1223" s="2">
        <f t="shared" si="22"/>
        <v>11112013.079999998</v>
      </c>
      <c r="H1223" s="2">
        <f t="shared" si="23"/>
        <v>0.25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36969844</v>
      </c>
      <c r="D1224" s="1">
        <f>BILANCA!E247</f>
        <v>4129650.75</v>
      </c>
      <c r="E1224" s="1">
        <v>0</v>
      </c>
      <c r="F1224" s="1">
        <v>0</v>
      </c>
      <c r="G1224" s="2">
        <f t="shared" si="22"/>
        <v>10900224.065499999</v>
      </c>
      <c r="H1224" s="2">
        <f t="shared" si="23"/>
        <v>0.25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1070909</v>
      </c>
      <c r="D1226" s="1">
        <f>BILANCA!E249</f>
        <v>0</v>
      </c>
      <c r="E1226" s="1">
        <v>0</v>
      </c>
      <c r="F1226" s="1">
        <v>0</v>
      </c>
      <c r="G1226" s="2">
        <f t="shared" si="22"/>
        <v>260230.88699999999</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31459958</v>
      </c>
      <c r="D1227" s="1">
        <f>BILANCA!E250</f>
        <v>0</v>
      </c>
      <c r="E1227" s="1">
        <v>0</v>
      </c>
      <c r="F1227" s="1">
        <v>0</v>
      </c>
      <c r="G1227" s="2">
        <f t="shared" si="22"/>
        <v>7676229.7519999994</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31459958</v>
      </c>
      <c r="D1229" s="1">
        <f>BILANCA!E252</f>
        <v>0</v>
      </c>
      <c r="E1229" s="1">
        <v>0</v>
      </c>
      <c r="F1229" s="1">
        <v>0</v>
      </c>
      <c r="G1229" s="2">
        <f t="shared" si="22"/>
        <v>7739149.6679999996</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14982956</v>
      </c>
      <c r="D1232" s="1">
        <f>BILANCA!E255</f>
        <v>19125948.449999999</v>
      </c>
      <c r="E1232" s="1">
        <v>0</v>
      </c>
      <c r="F1232" s="1">
        <v>0</v>
      </c>
      <c r="G1232" s="2">
        <f t="shared" si="22"/>
        <v>13255478.372099999</v>
      </c>
      <c r="H1232" s="2">
        <f t="shared" si="23"/>
        <v>0.44999999925494194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2178295</v>
      </c>
      <c r="D1233" s="1">
        <f>BILANCA!E256</f>
        <v>2177042</v>
      </c>
      <c r="E1233" s="1">
        <v>0</v>
      </c>
      <c r="F1233" s="1">
        <v>0</v>
      </c>
      <c r="G1233" s="2">
        <f t="shared" si="22"/>
        <v>1633094.75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12444832</v>
      </c>
      <c r="D1240" s="1">
        <f>BILANCA!E264</f>
        <v>12938304.109999999</v>
      </c>
      <c r="E1240" s="1">
        <v>0</v>
      </c>
      <c r="F1240" s="1">
        <v>0</v>
      </c>
      <c r="G1240" s="2">
        <f t="shared" si="22"/>
        <v>9848610.1365399994</v>
      </c>
      <c r="H1240" s="2">
        <f t="shared" si="23"/>
        <v>0.10999999940395355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13910</v>
      </c>
      <c r="D1241" s="1">
        <f>BILANCA!E265</f>
        <v>16630</v>
      </c>
      <c r="E1241" s="1">
        <v>0</v>
      </c>
      <c r="F1241" s="1">
        <v>0</v>
      </c>
      <c r="G1241" s="2">
        <f t="shared" si="22"/>
        <v>12169.86</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174354</v>
      </c>
      <c r="D1242" s="1">
        <f>BILANCA!E266</f>
        <v>171453.42</v>
      </c>
      <c r="E1242" s="1">
        <v>0</v>
      </c>
      <c r="F1242" s="1">
        <v>0</v>
      </c>
      <c r="G1242" s="2">
        <f t="shared" ref="G1242:G1479" si="24">B1242/1000*C1242+B1242/500*D1242</f>
        <v>133970.55756000002</v>
      </c>
      <c r="H1242" s="2">
        <f t="shared" si="23"/>
        <v>0.42000000001280569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483079</v>
      </c>
      <c r="D1263" s="1">
        <f>BILANCA!E287</f>
        <v>338803.07</v>
      </c>
      <c r="E1263" s="1">
        <v>0</v>
      </c>
      <c r="F1263" s="1">
        <v>0</v>
      </c>
      <c r="G1263" s="2">
        <f t="shared" si="24"/>
        <v>324991.83920000005</v>
      </c>
      <c r="H1263" s="2">
        <f t="shared" si="23"/>
        <v>7.0000000006984919E-2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185231</v>
      </c>
      <c r="D1264" s="1">
        <f>BILANCA!E288</f>
        <v>74371.73</v>
      </c>
      <c r="E1264" s="1">
        <v>0</v>
      </c>
      <c r="F1264" s="1">
        <v>0</v>
      </c>
      <c r="G1264" s="2">
        <f t="shared" si="24"/>
        <v>93846.823260000005</v>
      </c>
      <c r="H1264" s="2">
        <f t="shared" si="23"/>
        <v>0.27000000000407454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933589</v>
      </c>
      <c r="D1265" s="1">
        <f>BILANCA!E289</f>
        <v>94261.26</v>
      </c>
      <c r="E1265" s="1">
        <v>0</v>
      </c>
      <c r="F1265" s="1">
        <v>0</v>
      </c>
      <c r="G1265" s="2">
        <f t="shared" si="24"/>
        <v>316435.44863999996</v>
      </c>
      <c r="H1265" s="2">
        <f t="shared" si="23"/>
        <v>0.25999999999476131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443584</v>
      </c>
      <c r="D1269" s="1">
        <f>BILANCA!E293</f>
        <v>134662.51999999999</v>
      </c>
      <c r="E1269" s="1">
        <v>0</v>
      </c>
      <c r="F1269" s="1">
        <v>0</v>
      </c>
      <c r="G1269" s="2">
        <f t="shared" si="24"/>
        <v>203891.98543999996</v>
      </c>
      <c r="H1269" s="2">
        <f t="shared" si="23"/>
        <v>0.48000000001047738</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1090909</v>
      </c>
      <c r="D1270" s="1">
        <f>BILANCA!E294</f>
        <v>0</v>
      </c>
      <c r="E1270" s="1">
        <v>0</v>
      </c>
      <c r="F1270" s="1">
        <v>0</v>
      </c>
      <c r="G1270" s="2">
        <f t="shared" si="24"/>
        <v>313090.88299999997</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1679933</v>
      </c>
      <c r="D1299" s="6">
        <f>'RAS-funkcijski'!E5</f>
        <v>455420.85</v>
      </c>
      <c r="E1299" s="6">
        <v>0</v>
      </c>
      <c r="F1299" s="6">
        <v>0</v>
      </c>
      <c r="G1299" s="7">
        <f t="shared" si="24"/>
        <v>2590.7746999999999</v>
      </c>
      <c r="H1299" s="7">
        <f t="shared" si="23"/>
        <v>0.15000000002328306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561181</v>
      </c>
      <c r="D1300" s="1">
        <f>'RAS-funkcijski'!E6</f>
        <v>455420.85</v>
      </c>
      <c r="E1300" s="1">
        <v>0</v>
      </c>
      <c r="F1300" s="1">
        <v>0</v>
      </c>
      <c r="G1300" s="2">
        <f t="shared" si="24"/>
        <v>2944.0454</v>
      </c>
      <c r="H1300" s="2">
        <f t="shared" si="23"/>
        <v>0.15000000002328306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561181</v>
      </c>
      <c r="D1301" s="1">
        <f>'RAS-funkcijski'!E7</f>
        <v>455420.85</v>
      </c>
      <c r="E1301" s="1">
        <v>0</v>
      </c>
      <c r="F1301" s="1">
        <v>0</v>
      </c>
      <c r="G1301" s="2">
        <f t="shared" si="24"/>
        <v>4416.0681000000004</v>
      </c>
      <c r="H1301" s="2">
        <f t="shared" si="23"/>
        <v>0.15000000002328306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1118752</v>
      </c>
      <c r="D1307" s="1">
        <f>'RAS-funkcijski'!E13</f>
        <v>0</v>
      </c>
      <c r="E1307" s="1">
        <v>0</v>
      </c>
      <c r="F1307" s="1">
        <v>0</v>
      </c>
      <c r="G1307" s="2">
        <f t="shared" si="24"/>
        <v>10068.768</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1118752</v>
      </c>
      <c r="D1308" s="1">
        <f>'RAS-funkcijski'!E14</f>
        <v>0</v>
      </c>
      <c r="E1308" s="1">
        <v>0</v>
      </c>
      <c r="F1308" s="1">
        <v>0</v>
      </c>
      <c r="G1308" s="2">
        <f t="shared" si="24"/>
        <v>11187.52</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335195</v>
      </c>
      <c r="D1322" s="1">
        <f>'RAS-funkcijski'!E28</f>
        <v>339451.14</v>
      </c>
      <c r="E1322" s="1">
        <v>0</v>
      </c>
      <c r="F1322" s="1">
        <v>0</v>
      </c>
      <c r="G1322" s="2">
        <f t="shared" si="24"/>
        <v>24338.334719999999</v>
      </c>
      <c r="H1322" s="2">
        <f t="shared" si="23"/>
        <v>0.14000000001396984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337451.14</v>
      </c>
      <c r="E1324" s="1">
        <v>0</v>
      </c>
      <c r="F1324" s="1">
        <v>0</v>
      </c>
      <c r="G1324" s="2">
        <f t="shared" si="24"/>
        <v>17547.459279999999</v>
      </c>
      <c r="H1324" s="2">
        <f t="shared" si="23"/>
        <v>0.14000000001396984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59195</v>
      </c>
      <c r="D1327" s="1">
        <f>'RAS-funkcijski'!E33</f>
        <v>0</v>
      </c>
      <c r="E1327" s="1">
        <v>0</v>
      </c>
      <c r="F1327" s="1">
        <v>0</v>
      </c>
      <c r="G1327" s="2">
        <f t="shared" si="24"/>
        <v>1716.6550000000002</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276000</v>
      </c>
      <c r="D1328" s="1">
        <f>'RAS-funkcijski'!E34</f>
        <v>2000</v>
      </c>
      <c r="E1328" s="1">
        <v>0</v>
      </c>
      <c r="F1328" s="1">
        <v>0</v>
      </c>
      <c r="G1328" s="2">
        <f t="shared" si="24"/>
        <v>8400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1727549</v>
      </c>
      <c r="D1329" s="1">
        <f>'RAS-funkcijski'!E35</f>
        <v>2742072.98</v>
      </c>
      <c r="E1329" s="1">
        <v>0</v>
      </c>
      <c r="F1329" s="1">
        <v>0</v>
      </c>
      <c r="G1329" s="2">
        <f t="shared" si="24"/>
        <v>223562.54376</v>
      </c>
      <c r="H1329" s="2">
        <f t="shared" si="23"/>
        <v>2.0000000018626451E-2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1429758</v>
      </c>
      <c r="D1330" s="1">
        <f>'RAS-funkcijski'!E36</f>
        <v>2732072.98</v>
      </c>
      <c r="E1330" s="1">
        <v>0</v>
      </c>
      <c r="F1330" s="1">
        <v>0</v>
      </c>
      <c r="G1330" s="2">
        <f t="shared" si="24"/>
        <v>220604.92671999999</v>
      </c>
      <c r="H1330" s="2">
        <f t="shared" si="23"/>
        <v>2.0000000018626451E-2</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1429758</v>
      </c>
      <c r="D1332" s="1">
        <f>'RAS-funkcijski'!E38</f>
        <v>2732072.98</v>
      </c>
      <c r="E1332" s="1">
        <v>0</v>
      </c>
      <c r="F1332" s="1">
        <v>0</v>
      </c>
      <c r="G1332" s="2">
        <f t="shared" si="24"/>
        <v>234392.73464000001</v>
      </c>
      <c r="H1332" s="2">
        <f t="shared" si="23"/>
        <v>2.0000000018626451E-2</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10000</v>
      </c>
      <c r="E1355" s="1">
        <v>0</v>
      </c>
      <c r="F1355" s="1">
        <v>0</v>
      </c>
      <c r="G1355" s="2">
        <f t="shared" si="24"/>
        <v>1140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10000</v>
      </c>
      <c r="E1358" s="1">
        <v>0</v>
      </c>
      <c r="F1358" s="1">
        <v>0</v>
      </c>
      <c r="G1358" s="2">
        <f t="shared" si="24"/>
        <v>1200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297791</v>
      </c>
      <c r="D1368" s="1">
        <f>'RAS-funkcijski'!E74</f>
        <v>0</v>
      </c>
      <c r="E1368" s="1">
        <v>0</v>
      </c>
      <c r="F1368" s="1">
        <v>0</v>
      </c>
      <c r="G1368" s="2">
        <f t="shared" si="24"/>
        <v>20845.370000000003</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258774</v>
      </c>
      <c r="D1369" s="1">
        <f>'RAS-funkcijski'!E75</f>
        <v>411246.94</v>
      </c>
      <c r="E1369" s="1">
        <v>0</v>
      </c>
      <c r="F1369" s="1">
        <v>0</v>
      </c>
      <c r="G1369" s="2">
        <f t="shared" si="24"/>
        <v>76770.019479999988</v>
      </c>
      <c r="H1369" s="2">
        <f t="shared" si="27"/>
        <v>5.9999999997671694E-2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62710</v>
      </c>
      <c r="D1370" s="1">
        <f>'RAS-funkcijski'!E76</f>
        <v>411246.94</v>
      </c>
      <c r="E1370" s="1">
        <v>0</v>
      </c>
      <c r="F1370" s="1">
        <v>0</v>
      </c>
      <c r="G1370" s="2">
        <f t="shared" si="24"/>
        <v>63734.679360000002</v>
      </c>
      <c r="H1370" s="2">
        <f t="shared" si="27"/>
        <v>5.9999999997671694E-2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196064</v>
      </c>
      <c r="D1375" s="1">
        <f>'RAS-funkcijski'!E81</f>
        <v>0</v>
      </c>
      <c r="E1375" s="1">
        <v>0</v>
      </c>
      <c r="F1375" s="1">
        <v>0</v>
      </c>
      <c r="G1375" s="2">
        <f t="shared" si="24"/>
        <v>15096.928</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3969719</v>
      </c>
      <c r="D1376" s="1">
        <f>'RAS-funkcijski'!E82</f>
        <v>9332354.8300000001</v>
      </c>
      <c r="E1376" s="1">
        <v>0</v>
      </c>
      <c r="F1376" s="1">
        <v>0</v>
      </c>
      <c r="G1376" s="2">
        <f t="shared" si="24"/>
        <v>1765485.43548</v>
      </c>
      <c r="H1376" s="2">
        <f t="shared" si="27"/>
        <v>0.16999999992549419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2892411</v>
      </c>
      <c r="D1378" s="1">
        <f>'RAS-funkcijski'!E84</f>
        <v>7612386.5199999996</v>
      </c>
      <c r="E1378" s="1">
        <v>0</v>
      </c>
      <c r="F1378" s="1">
        <v>0</v>
      </c>
      <c r="G1378" s="2">
        <f t="shared" si="24"/>
        <v>1449374.7231999999</v>
      </c>
      <c r="H1378" s="2">
        <f t="shared" si="27"/>
        <v>0.48000000044703484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42581</v>
      </c>
      <c r="D1379" s="1">
        <f>'RAS-funkcijski'!E85</f>
        <v>45389.69</v>
      </c>
      <c r="E1379" s="1">
        <v>0</v>
      </c>
      <c r="F1379" s="1">
        <v>0</v>
      </c>
      <c r="G1379" s="2">
        <f t="shared" si="24"/>
        <v>10802.190780000001</v>
      </c>
      <c r="H1379" s="2">
        <f t="shared" si="27"/>
        <v>0.30999999999767169</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1034727</v>
      </c>
      <c r="D1380" s="1">
        <f>'RAS-funkcijski'!E86</f>
        <v>1674578.62</v>
      </c>
      <c r="E1380" s="1">
        <v>0</v>
      </c>
      <c r="F1380" s="1">
        <v>0</v>
      </c>
      <c r="G1380" s="2">
        <f t="shared" si="24"/>
        <v>359478.50768000004</v>
      </c>
      <c r="H1380" s="2">
        <f t="shared" si="27"/>
        <v>0.37999999988824129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446728</v>
      </c>
      <c r="D1401" s="1">
        <f>'RAS-funkcijski'!E107</f>
        <v>509061.22</v>
      </c>
      <c r="E1401" s="1">
        <v>0</v>
      </c>
      <c r="F1401" s="1">
        <v>0</v>
      </c>
      <c r="G1401" s="2">
        <f t="shared" si="24"/>
        <v>150879.59531999996</v>
      </c>
      <c r="H1401" s="2">
        <f t="shared" si="27"/>
        <v>0.21999999997206032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32339</v>
      </c>
      <c r="D1402" s="1">
        <f>'RAS-funkcijski'!E108</f>
        <v>62834.33</v>
      </c>
      <c r="E1402" s="1">
        <v>0</v>
      </c>
      <c r="F1402" s="1">
        <v>0</v>
      </c>
      <c r="G1402" s="2">
        <f t="shared" si="24"/>
        <v>16432.79664</v>
      </c>
      <c r="H1402" s="2">
        <f t="shared" si="27"/>
        <v>0.33000000000174623</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390739</v>
      </c>
      <c r="D1403" s="1">
        <f>'RAS-funkcijski'!E109</f>
        <v>428016.22</v>
      </c>
      <c r="E1403" s="1">
        <v>0</v>
      </c>
      <c r="F1403" s="1">
        <v>0</v>
      </c>
      <c r="G1403" s="2">
        <f t="shared" si="24"/>
        <v>130911.0012</v>
      </c>
      <c r="H1403" s="2">
        <f t="shared" si="27"/>
        <v>0.21999999997206032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23650</v>
      </c>
      <c r="D1405" s="1">
        <f>'RAS-funkcijski'!E111</f>
        <v>18210.669999999998</v>
      </c>
      <c r="E1405" s="1">
        <v>0</v>
      </c>
      <c r="F1405" s="1">
        <v>0</v>
      </c>
      <c r="G1405" s="2">
        <f t="shared" si="24"/>
        <v>6427.6333799999993</v>
      </c>
      <c r="H1405" s="2">
        <f t="shared" si="27"/>
        <v>0.33000000000174623</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1122100</v>
      </c>
      <c r="D1408" s="1">
        <f>'RAS-funkcijski'!E114</f>
        <v>1229572.3400000001</v>
      </c>
      <c r="E1408" s="1">
        <v>0</v>
      </c>
      <c r="F1408" s="1">
        <v>0</v>
      </c>
      <c r="G1408" s="2">
        <f t="shared" si="24"/>
        <v>393936.91480000003</v>
      </c>
      <c r="H1408" s="2">
        <f t="shared" si="27"/>
        <v>0.34000000008381903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942954</v>
      </c>
      <c r="D1409" s="1">
        <f>'RAS-funkcijski'!E115</f>
        <v>1141572.3400000001</v>
      </c>
      <c r="E1409" s="1">
        <v>0</v>
      </c>
      <c r="F1409" s="1">
        <v>0</v>
      </c>
      <c r="G1409" s="2">
        <f t="shared" si="24"/>
        <v>358096.95348000003</v>
      </c>
      <c r="H1409" s="2">
        <f t="shared" si="27"/>
        <v>0.34000000008381903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937956</v>
      </c>
      <c r="D1410" s="1">
        <f>'RAS-funkcijski'!E116</f>
        <v>1062848.8500000001</v>
      </c>
      <c r="E1410" s="1">
        <v>0</v>
      </c>
      <c r="F1410" s="1">
        <v>0</v>
      </c>
      <c r="G1410" s="2">
        <f t="shared" si="24"/>
        <v>343129.2144</v>
      </c>
      <c r="H1410" s="2">
        <f t="shared" si="27"/>
        <v>0.14999999990686774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4998</v>
      </c>
      <c r="D1411" s="1">
        <f>'RAS-funkcijski'!E117</f>
        <v>78723.490000000005</v>
      </c>
      <c r="E1411" s="1">
        <v>0</v>
      </c>
      <c r="F1411" s="1">
        <v>0</v>
      </c>
      <c r="G1411" s="2">
        <f t="shared" si="24"/>
        <v>18356.282740000002</v>
      </c>
      <c r="H1411" s="2">
        <f t="shared" si="27"/>
        <v>0.49000000000523869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179146</v>
      </c>
      <c r="D1422" s="1">
        <f>'RAS-funkcijski'!E128</f>
        <v>88000</v>
      </c>
      <c r="E1422" s="1">
        <v>0</v>
      </c>
      <c r="F1422" s="1">
        <v>0</v>
      </c>
      <c r="G1422" s="2">
        <f t="shared" si="24"/>
        <v>44038.103999999999</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799652</v>
      </c>
      <c r="D1423" s="1">
        <f>'RAS-funkcijski'!E129</f>
        <v>693285.05</v>
      </c>
      <c r="E1423" s="1">
        <v>0</v>
      </c>
      <c r="F1423" s="1">
        <v>0</v>
      </c>
      <c r="G1423" s="2">
        <f t="shared" si="24"/>
        <v>273277.76250000001</v>
      </c>
      <c r="H1423" s="2">
        <f t="shared" si="27"/>
        <v>5.0000000046566129E-2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7000</v>
      </c>
      <c r="D1424" s="1">
        <f>'RAS-funkcijski'!E130</f>
        <v>6000</v>
      </c>
      <c r="E1424" s="1">
        <v>0</v>
      </c>
      <c r="F1424" s="1">
        <v>0</v>
      </c>
      <c r="G1424" s="2">
        <f t="shared" si="24"/>
        <v>2394</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7000</v>
      </c>
      <c r="D1426" s="1">
        <f>'RAS-funkcijski'!E132</f>
        <v>6000</v>
      </c>
      <c r="E1426" s="1">
        <v>0</v>
      </c>
      <c r="F1426" s="1">
        <v>0</v>
      </c>
      <c r="G1426" s="2">
        <f t="shared" si="24"/>
        <v>2432</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181608</v>
      </c>
      <c r="D1429" s="1">
        <f>'RAS-funkcijski'!E135</f>
        <v>57000</v>
      </c>
      <c r="E1429" s="1">
        <v>0</v>
      </c>
      <c r="F1429" s="1">
        <v>0</v>
      </c>
      <c r="G1429" s="2">
        <f t="shared" si="24"/>
        <v>38724.648000000001</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460182.86</v>
      </c>
      <c r="E1432" s="1">
        <v>0</v>
      </c>
      <c r="F1432" s="1">
        <v>0</v>
      </c>
      <c r="G1432" s="2">
        <f t="shared" si="24"/>
        <v>123329.00648</v>
      </c>
      <c r="H1432" s="2">
        <f t="shared" si="27"/>
        <v>0.14000000001396984</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611044</v>
      </c>
      <c r="D1433" s="1">
        <f>'RAS-funkcijski'!E139</f>
        <v>0</v>
      </c>
      <c r="E1433" s="1">
        <v>0</v>
      </c>
      <c r="F1433" s="1">
        <v>0</v>
      </c>
      <c r="G1433" s="2">
        <f t="shared" si="24"/>
        <v>82490.94</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170102.19</v>
      </c>
      <c r="E1434" s="1">
        <v>0</v>
      </c>
      <c r="F1434" s="1">
        <v>0</v>
      </c>
      <c r="G1434" s="2">
        <f t="shared" si="24"/>
        <v>46267.795680000003</v>
      </c>
      <c r="H1434" s="2">
        <f t="shared" si="27"/>
        <v>0.19000000000232831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10339650</v>
      </c>
      <c r="D1435" s="13">
        <f>'RAS-funkcijski'!E141</f>
        <v>15712465.350000001</v>
      </c>
      <c r="E1435" s="13">
        <v>0</v>
      </c>
      <c r="F1435" s="13">
        <v>0</v>
      </c>
      <c r="G1435" s="14">
        <f t="shared" si="24"/>
        <v>5721747.555900001</v>
      </c>
      <c r="H1435" s="14">
        <f t="shared" si="27"/>
        <v>0.35000000149011612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3023102</v>
      </c>
      <c r="D1480" s="6"/>
      <c r="E1480" s="6">
        <v>0</v>
      </c>
      <c r="F1480" s="6">
        <v>0</v>
      </c>
      <c r="G1480" s="7">
        <f t="shared" ref="G1480:G1580" si="34">B1480/1000*C1480</f>
        <v>3023.1019999999999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16390784.84</v>
      </c>
      <c r="D1481" s="1">
        <v>0</v>
      </c>
      <c r="E1481" s="1">
        <v>0</v>
      </c>
      <c r="F1481" s="1">
        <v>0</v>
      </c>
      <c r="G1481" s="2">
        <f t="shared" si="34"/>
        <v>32781.569680000001</v>
      </c>
      <c r="H1481" s="2">
        <f t="shared" si="35"/>
        <v>0.16000000014901161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9420153.4900000002</v>
      </c>
      <c r="D1483" s="1">
        <v>0</v>
      </c>
      <c r="E1483" s="1">
        <v>0</v>
      </c>
      <c r="F1483" s="1">
        <v>0</v>
      </c>
      <c r="G1483" s="2">
        <f t="shared" si="34"/>
        <v>37680.613960000002</v>
      </c>
      <c r="H1483" s="2">
        <f t="shared" si="35"/>
        <v>0.49000000022351742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2474217.5</v>
      </c>
      <c r="D1484" s="1">
        <v>0</v>
      </c>
      <c r="E1484" s="1">
        <v>0</v>
      </c>
      <c r="F1484" s="1">
        <v>0</v>
      </c>
      <c r="G1484" s="2">
        <f t="shared" si="34"/>
        <v>12371.0875</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5608939.0300000003</v>
      </c>
      <c r="D1485" s="1">
        <v>0</v>
      </c>
      <c r="E1485" s="1">
        <v>0</v>
      </c>
      <c r="F1485" s="1">
        <v>0</v>
      </c>
      <c r="G1485" s="2">
        <f t="shared" si="34"/>
        <v>33653.634180000001</v>
      </c>
      <c r="H1485" s="2">
        <f t="shared" si="35"/>
        <v>3.0000000260770321E-2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27660.400000000001</v>
      </c>
      <c r="D1486" s="1">
        <v>0</v>
      </c>
      <c r="E1486" s="1">
        <v>0</v>
      </c>
      <c r="F1486" s="1">
        <v>0</v>
      </c>
      <c r="G1486" s="2">
        <f t="shared" si="34"/>
        <v>193.62280000000001</v>
      </c>
      <c r="H1486" s="2">
        <f t="shared" si="35"/>
        <v>0.40000000000145519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332980</v>
      </c>
      <c r="D1487" s="1">
        <v>0</v>
      </c>
      <c r="E1487" s="1">
        <v>0</v>
      </c>
      <c r="F1487" s="1">
        <v>0</v>
      </c>
      <c r="G1487" s="2">
        <f t="shared" si="34"/>
        <v>2663.84</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358478.19</v>
      </c>
      <c r="D1489" s="1">
        <v>0</v>
      </c>
      <c r="E1489" s="1">
        <v>0</v>
      </c>
      <c r="F1489" s="1">
        <v>0</v>
      </c>
      <c r="G1489" s="2">
        <f t="shared" si="34"/>
        <v>3584.7819</v>
      </c>
      <c r="H1489" s="2">
        <f t="shared" si="35"/>
        <v>0.19000000000232831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614609.65</v>
      </c>
      <c r="D1490" s="1">
        <v>0</v>
      </c>
      <c r="E1490" s="1">
        <v>0</v>
      </c>
      <c r="F1490" s="1">
        <v>0</v>
      </c>
      <c r="G1490" s="2">
        <f t="shared" si="34"/>
        <v>6760.70615</v>
      </c>
      <c r="H1490" s="2">
        <f t="shared" si="35"/>
        <v>0.34999999997671694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3268.72</v>
      </c>
      <c r="D1491" s="1">
        <v>0</v>
      </c>
      <c r="E1491" s="1">
        <v>0</v>
      </c>
      <c r="F1491" s="1">
        <v>0</v>
      </c>
      <c r="G1491" s="2">
        <f t="shared" si="34"/>
        <v>39.224640000000001</v>
      </c>
      <c r="H1491" s="2">
        <f t="shared" si="35"/>
        <v>0.28000000000020009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6174827.9199999999</v>
      </c>
      <c r="D1492" s="1">
        <v>0</v>
      </c>
      <c r="E1492" s="1">
        <v>0</v>
      </c>
      <c r="F1492" s="1">
        <v>0</v>
      </c>
      <c r="G1492" s="2">
        <f t="shared" si="34"/>
        <v>80272.762959999993</v>
      </c>
      <c r="H1492" s="2">
        <f t="shared" si="35"/>
        <v>8.0000000074505806E-2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795803.43</v>
      </c>
      <c r="D1493" s="1">
        <v>0</v>
      </c>
      <c r="E1493" s="1">
        <v>0</v>
      </c>
      <c r="F1493" s="1">
        <v>0</v>
      </c>
      <c r="G1493" s="2">
        <f t="shared" si="34"/>
        <v>11141.248020000001</v>
      </c>
      <c r="H1493" s="2">
        <f t="shared" si="35"/>
        <v>0.43000000005122274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795803.43</v>
      </c>
      <c r="D1497" s="1">
        <v>0</v>
      </c>
      <c r="E1497" s="1">
        <v>0</v>
      </c>
      <c r="F1497" s="1">
        <v>0</v>
      </c>
      <c r="G1497" s="2">
        <f t="shared" si="34"/>
        <v>14324.461740000001</v>
      </c>
      <c r="H1497" s="2">
        <f t="shared" si="35"/>
        <v>0.43000000005122274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18677524.819999997</v>
      </c>
      <c r="D1499" s="1">
        <v>0</v>
      </c>
      <c r="E1499" s="1">
        <v>0</v>
      </c>
      <c r="F1499" s="1">
        <v>0</v>
      </c>
      <c r="G1499" s="2">
        <f t="shared" si="34"/>
        <v>373550.49639999995</v>
      </c>
      <c r="H1499" s="2">
        <f t="shared" si="35"/>
        <v>0.18000000342726707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9659517.2499999981</v>
      </c>
      <c r="D1501" s="1">
        <v>0</v>
      </c>
      <c r="E1501" s="1">
        <v>0</v>
      </c>
      <c r="F1501" s="1">
        <v>0</v>
      </c>
      <c r="G1501" s="2">
        <f t="shared" si="34"/>
        <v>212509.37949999995</v>
      </c>
      <c r="H1501" s="2">
        <f t="shared" si="35"/>
        <v>0.24999999813735485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2570646.9500000002</v>
      </c>
      <c r="D1502" s="1">
        <v>0</v>
      </c>
      <c r="E1502" s="1">
        <v>0</v>
      </c>
      <c r="F1502" s="1">
        <v>0</v>
      </c>
      <c r="G1502" s="2">
        <f t="shared" si="34"/>
        <v>59124.879850000005</v>
      </c>
      <c r="H1502" s="2">
        <f t="shared" si="35"/>
        <v>4.9999999813735485E-2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5725478.25</v>
      </c>
      <c r="D1503" s="1">
        <v>0</v>
      </c>
      <c r="E1503" s="1">
        <v>0</v>
      </c>
      <c r="F1503" s="1">
        <v>0</v>
      </c>
      <c r="G1503" s="2">
        <f t="shared" si="34"/>
        <v>137411.478</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27967.68</v>
      </c>
      <c r="D1504" s="1">
        <v>0</v>
      </c>
      <c r="E1504" s="1">
        <v>0</v>
      </c>
      <c r="F1504" s="1">
        <v>0</v>
      </c>
      <c r="G1504" s="2">
        <f t="shared" si="34"/>
        <v>699.19200000000001</v>
      </c>
      <c r="H1504" s="2">
        <f t="shared" si="35"/>
        <v>0.31999999999970896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332980</v>
      </c>
      <c r="D1505" s="1">
        <v>0</v>
      </c>
      <c r="E1505" s="1">
        <v>0</v>
      </c>
      <c r="F1505" s="1">
        <v>0</v>
      </c>
      <c r="G1505" s="2">
        <f t="shared" si="34"/>
        <v>8657.48</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388306.19</v>
      </c>
      <c r="D1507" s="1">
        <v>0</v>
      </c>
      <c r="E1507" s="1">
        <v>0</v>
      </c>
      <c r="F1507" s="1">
        <v>0</v>
      </c>
      <c r="G1507" s="2">
        <f t="shared" si="34"/>
        <v>10872.57332</v>
      </c>
      <c r="H1507" s="2">
        <f t="shared" si="35"/>
        <v>0.19000000000232831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614138.18000000005</v>
      </c>
      <c r="D1508" s="1">
        <v>0</v>
      </c>
      <c r="E1508" s="1">
        <v>0</v>
      </c>
      <c r="F1508" s="1">
        <v>0</v>
      </c>
      <c r="G1508" s="2">
        <f t="shared" si="34"/>
        <v>17810.007220000003</v>
      </c>
      <c r="H1508" s="2">
        <f t="shared" si="35"/>
        <v>0.18000000005122274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6748813.2599999998</v>
      </c>
      <c r="D1510" s="1">
        <v>0</v>
      </c>
      <c r="E1510" s="1">
        <v>0</v>
      </c>
      <c r="F1510" s="1">
        <v>0</v>
      </c>
      <c r="G1510" s="2">
        <f t="shared" si="34"/>
        <v>209213.21106</v>
      </c>
      <c r="H1510" s="2">
        <f t="shared" si="35"/>
        <v>0.25999999977648258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2269194.31</v>
      </c>
      <c r="D1511" s="1">
        <v>0</v>
      </c>
      <c r="E1511" s="1">
        <v>0</v>
      </c>
      <c r="F1511" s="1">
        <v>0</v>
      </c>
      <c r="G1511" s="2">
        <f t="shared" si="34"/>
        <v>72614.21792000001</v>
      </c>
      <c r="H1511" s="2">
        <f t="shared" si="35"/>
        <v>0.31000000005587935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2269194.31</v>
      </c>
      <c r="D1515" s="1">
        <v>0</v>
      </c>
      <c r="E1515" s="1">
        <v>0</v>
      </c>
      <c r="F1515" s="1">
        <v>0</v>
      </c>
      <c r="G1515" s="2">
        <f t="shared" si="34"/>
        <v>81690.995159999991</v>
      </c>
      <c r="H1515" s="2">
        <f t="shared" si="35"/>
        <v>0.31000000005587935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736362.02000000328</v>
      </c>
      <c r="D1517" s="1">
        <v>0</v>
      </c>
      <c r="E1517" s="1">
        <v>0</v>
      </c>
      <c r="F1517" s="1">
        <v>0</v>
      </c>
      <c r="G1517" s="2">
        <f t="shared" si="34"/>
        <v>27981.756760000124</v>
      </c>
      <c r="H1517" s="2">
        <f t="shared" si="35"/>
        <v>2.0000003278255463E-2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661990.28999999992</v>
      </c>
      <c r="D1518" s="1">
        <v>0</v>
      </c>
      <c r="E1518" s="1">
        <v>0</v>
      </c>
      <c r="F1518" s="1">
        <v>0</v>
      </c>
      <c r="G1518" s="2">
        <f t="shared" si="34"/>
        <v>25817.621309999999</v>
      </c>
      <c r="H1518" s="2">
        <f t="shared" si="35"/>
        <v>0.28999999992083758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659495.97</v>
      </c>
      <c r="D1519" s="1">
        <v>0</v>
      </c>
      <c r="E1519" s="1">
        <v>0</v>
      </c>
      <c r="F1519" s="1">
        <v>0</v>
      </c>
      <c r="G1519" s="2">
        <f t="shared" si="34"/>
        <v>26379.838799999998</v>
      </c>
      <c r="H1519" s="2">
        <f t="shared" si="35"/>
        <v>3.0000000027939677E-2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659495.97</v>
      </c>
      <c r="D1521" s="1">
        <v>0</v>
      </c>
      <c r="E1521" s="1">
        <v>0</v>
      </c>
      <c r="F1521" s="1">
        <v>0</v>
      </c>
      <c r="G1521" s="2">
        <f t="shared" si="34"/>
        <v>27698.830740000001</v>
      </c>
      <c r="H1521" s="2">
        <f t="shared" si="35"/>
        <v>3.0000000027939677E-2</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2494.3200000000002</v>
      </c>
      <c r="D1524" s="1">
        <v>0</v>
      </c>
      <c r="E1524" s="1">
        <v>0</v>
      </c>
      <c r="F1524" s="1">
        <v>0</v>
      </c>
      <c r="G1524" s="2">
        <f t="shared" si="34"/>
        <v>112.2444</v>
      </c>
      <c r="H1524" s="2">
        <f t="shared" si="35"/>
        <v>0.32000000000016371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2494.3200000000002</v>
      </c>
      <c r="D1530" s="1">
        <v>0</v>
      </c>
      <c r="E1530" s="1">
        <v>0</v>
      </c>
      <c r="F1530" s="1">
        <v>0</v>
      </c>
      <c r="G1530" s="2">
        <f t="shared" si="34"/>
        <v>127.21032</v>
      </c>
      <c r="H1530" s="2">
        <f t="shared" si="35"/>
        <v>0.32000000000016371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2494.3200000000002</v>
      </c>
      <c r="D1531" s="1">
        <v>0</v>
      </c>
      <c r="E1531" s="1">
        <v>0</v>
      </c>
      <c r="F1531" s="1">
        <v>0</v>
      </c>
      <c r="G1531" s="2">
        <f t="shared" si="34"/>
        <v>129.70464000000001</v>
      </c>
      <c r="H1531" s="2">
        <f t="shared" si="35"/>
        <v>0.32000000000016371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74371.73</v>
      </c>
      <c r="D1576" s="1">
        <v>0</v>
      </c>
      <c r="E1576" s="1">
        <v>0</v>
      </c>
      <c r="F1576" s="1">
        <v>0</v>
      </c>
      <c r="G1576" s="2">
        <f t="shared" si="34"/>
        <v>7214.0578100000002</v>
      </c>
      <c r="H1576" s="2">
        <f t="shared" si="35"/>
        <v>0.27000000000407454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74371.73</v>
      </c>
      <c r="D1578" s="1">
        <v>0</v>
      </c>
      <c r="E1578" s="1">
        <v>0</v>
      </c>
      <c r="F1578" s="1">
        <v>0</v>
      </c>
      <c r="G1578" s="2">
        <f t="shared" si="34"/>
        <v>7362.8012699999999</v>
      </c>
      <c r="H1578" s="2">
        <f t="shared" si="35"/>
        <v>0.27000000000407454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35167</v>
      </c>
      <c r="H6" s="19" t="s">
        <v>26</v>
      </c>
      <c r="I6" s="20" t="s">
        <v>27</v>
      </c>
      <c r="J6" s="4"/>
      <c r="L6" s="4"/>
      <c r="M6" s="4"/>
      <c r="N6" s="4"/>
      <c r="O6" s="4"/>
      <c r="P6" s="4"/>
      <c r="Q6" s="4"/>
      <c r="R6" s="4"/>
      <c r="S6" s="4"/>
      <c r="T6" s="4"/>
      <c r="U6" s="4"/>
      <c r="V6" s="4"/>
      <c r="W6" s="4"/>
      <c r="X6" s="4"/>
    </row>
    <row r="7" spans="1:24" ht="15" customHeight="1" x14ac:dyDescent="0.2">
      <c r="B7" s="21"/>
      <c r="C7" s="22"/>
      <c r="D7" s="23"/>
      <c r="E7" s="325" t="s">
        <v>28</v>
      </c>
      <c r="F7" s="328" t="s">
        <v>29</v>
      </c>
      <c r="G7" s="32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6"/>
      <c r="F8" s="317" t="s">
        <v>32</v>
      </c>
      <c r="G8" s="318"/>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6"/>
      <c r="F9" s="319" t="s">
        <v>33</v>
      </c>
      <c r="G9" s="320"/>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v>23</v>
      </c>
      <c r="E10" s="326"/>
      <c r="F10" s="317" t="s">
        <v>35</v>
      </c>
      <c r="G10" s="318"/>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7"/>
      <c r="F11" s="330" t="s">
        <v>36</v>
      </c>
      <c r="G11" s="33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35" t="s">
        <v>40</v>
      </c>
      <c r="C15" s="336"/>
      <c r="D15" s="336"/>
      <c r="E15" s="336"/>
      <c r="F15" s="337"/>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32" t="s">
        <v>29</v>
      </c>
      <c r="B16" s="338" t="str">
        <f>'PR-RAS'!B6</f>
        <v xml:space="preserve">PRIHODI POSLOVANJA (šifre 61+62+63+64+65+66+67+68) </v>
      </c>
      <c r="C16" s="339"/>
      <c r="D16" s="339"/>
      <c r="E16" s="339"/>
      <c r="F16" s="340"/>
      <c r="G16" s="34" t="str">
        <f>'PR-RAS'!C6</f>
        <v>6</v>
      </c>
      <c r="H16" s="172">
        <f>'PR-RAS'!D6</f>
        <v>10845009</v>
      </c>
      <c r="I16" s="172">
        <f>'PR-RAS'!E6</f>
        <v>15088304.620000001</v>
      </c>
      <c r="J16" s="4"/>
      <c r="K16" s="4"/>
      <c r="L16" s="4"/>
      <c r="M16" s="4"/>
      <c r="N16" s="4"/>
      <c r="O16" s="4"/>
      <c r="P16" s="4"/>
      <c r="Q16" s="4"/>
      <c r="R16" s="4"/>
      <c r="S16" s="4"/>
      <c r="T16" s="4"/>
      <c r="U16" s="4"/>
      <c r="V16" s="4"/>
      <c r="W16" s="4"/>
      <c r="X16" s="4"/>
    </row>
    <row r="17" spans="1:24" ht="12.75" customHeight="1" x14ac:dyDescent="0.2">
      <c r="A17" s="333"/>
      <c r="B17" s="341" t="str">
        <f>'PR-RAS'!B151</f>
        <v xml:space="preserve">RASHODI POSLOVANJA (šifre 31+32+34+35+36+37+38) </v>
      </c>
      <c r="C17" s="342"/>
      <c r="D17" s="342"/>
      <c r="E17" s="342"/>
      <c r="F17" s="343"/>
      <c r="G17" s="35" t="str">
        <f>'PR-RAS'!C151</f>
        <v>3</v>
      </c>
      <c r="H17" s="172">
        <f>'PR-RAS'!D151</f>
        <v>7667626</v>
      </c>
      <c r="I17" s="172">
        <f>'PR-RAS'!E151</f>
        <v>9537637.4299999997</v>
      </c>
      <c r="J17" s="4"/>
      <c r="K17" s="4"/>
      <c r="L17" s="4"/>
      <c r="M17" s="4"/>
      <c r="N17" s="4"/>
      <c r="O17" s="4"/>
      <c r="P17" s="4"/>
      <c r="Q17" s="4"/>
      <c r="R17" s="4"/>
      <c r="S17" s="4"/>
      <c r="T17" s="4"/>
      <c r="U17" s="4"/>
      <c r="V17" s="4"/>
      <c r="W17" s="4"/>
      <c r="X17" s="4"/>
    </row>
    <row r="18" spans="1:24" ht="12.75" customHeight="1" x14ac:dyDescent="0.2">
      <c r="A18" s="333"/>
      <c r="B18" s="341" t="str">
        <f>'PR-RAS'!B645</f>
        <v>Višak prihoda i primitaka raspoloživ u sljedećem razdoblju (šifre X005 + '9221-9222' - Y005 - '9222-9221')</v>
      </c>
      <c r="C18" s="342"/>
      <c r="D18" s="342"/>
      <c r="E18" s="342"/>
      <c r="F18" s="343"/>
      <c r="G18" s="35" t="str">
        <f>'PR-RAS'!C645</f>
        <v>X006</v>
      </c>
      <c r="H18" s="172">
        <f>'PR-RAS'!D645</f>
        <v>6580795</v>
      </c>
      <c r="I18" s="172">
        <f>'PR-RAS'!E645</f>
        <v>4129650.7500000047</v>
      </c>
      <c r="J18" s="4"/>
      <c r="K18" s="4"/>
      <c r="L18" s="4"/>
      <c r="M18" s="4"/>
      <c r="N18" s="4"/>
      <c r="O18" s="4"/>
      <c r="P18" s="4"/>
      <c r="Q18" s="4"/>
      <c r="R18" s="4"/>
      <c r="S18" s="4"/>
      <c r="T18" s="4"/>
      <c r="U18" s="4"/>
      <c r="V18" s="4"/>
      <c r="W18" s="4"/>
      <c r="X18" s="4"/>
    </row>
    <row r="19" spans="1:24" ht="12.75" customHeight="1" x14ac:dyDescent="0.2">
      <c r="A19" s="334"/>
      <c r="B19" s="344" t="str">
        <f>'PR-RAS'!B646</f>
        <v>Manjak prihoda i primitaka za pokriće u sljedećem razdoblju (šifre Y005 + '9222-9221' - X005 - '9221-9222' )</v>
      </c>
      <c r="C19" s="345"/>
      <c r="D19" s="345"/>
      <c r="E19" s="345"/>
      <c r="F19" s="346"/>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2" t="s">
        <v>32</v>
      </c>
      <c r="B20" s="338" t="str">
        <f>BILANCA!B7</f>
        <v>Nefinancijska imovina (šifre 01+02+03+04+05+06)</v>
      </c>
      <c r="C20" s="339"/>
      <c r="D20" s="339"/>
      <c r="E20" s="339"/>
      <c r="F20" s="340"/>
      <c r="G20" s="159" t="str">
        <f>BILANCA!C7</f>
        <v>B002</v>
      </c>
      <c r="H20" s="174">
        <f>BILANCA!D7</f>
        <v>44962134</v>
      </c>
      <c r="I20" s="175">
        <f>BILANCA!E7</f>
        <v>49202234.290000007</v>
      </c>
      <c r="J20" s="4"/>
      <c r="K20" s="4"/>
      <c r="L20" s="4"/>
      <c r="M20" s="4"/>
      <c r="N20" s="4"/>
      <c r="O20" s="4"/>
      <c r="P20" s="4"/>
      <c r="Q20" s="4"/>
      <c r="R20" s="4"/>
      <c r="S20" s="4"/>
      <c r="T20" s="4"/>
      <c r="U20" s="4"/>
      <c r="V20" s="4"/>
      <c r="W20" s="4"/>
      <c r="X20" s="4"/>
    </row>
    <row r="21" spans="1:24" ht="12.75" customHeight="1" x14ac:dyDescent="0.2">
      <c r="A21" s="333"/>
      <c r="B21" s="341" t="str">
        <f>BILANCA!B68</f>
        <v>Financijska imovina (šifre 11+12+13+14+15+16+17+19)</v>
      </c>
      <c r="C21" s="342"/>
      <c r="D21" s="342"/>
      <c r="E21" s="342"/>
      <c r="F21" s="343"/>
      <c r="G21" s="160" t="str">
        <f>BILANCA!C68</f>
        <v>1</v>
      </c>
      <c r="H21" s="176">
        <f>BILANCA!D68</f>
        <v>14726049</v>
      </c>
      <c r="I21" s="177">
        <f>BILANCA!E68</f>
        <v>21440466.300000001</v>
      </c>
      <c r="J21" s="4"/>
      <c r="K21" s="4"/>
      <c r="L21" s="4"/>
      <c r="M21" s="4"/>
      <c r="N21" s="4"/>
      <c r="O21" s="4"/>
      <c r="P21" s="4"/>
      <c r="Q21" s="4"/>
      <c r="R21" s="4"/>
      <c r="S21" s="4"/>
      <c r="T21" s="4"/>
      <c r="U21" s="4"/>
      <c r="V21" s="4"/>
      <c r="W21" s="4"/>
      <c r="X21" s="4"/>
    </row>
    <row r="22" spans="1:24" ht="12.75" customHeight="1" x14ac:dyDescent="0.2">
      <c r="A22" s="333"/>
      <c r="B22" s="341" t="str">
        <f>BILANCA!B176</f>
        <v xml:space="preserve">Obveze (šifre 23+24+25+26+29) </v>
      </c>
      <c r="C22" s="342"/>
      <c r="D22" s="342"/>
      <c r="E22" s="342"/>
      <c r="F22" s="343"/>
      <c r="G22" s="160" t="str">
        <f>BILANCA!C176</f>
        <v>2</v>
      </c>
      <c r="H22" s="176">
        <f>BILANCA!D176</f>
        <v>3136392</v>
      </c>
      <c r="I22" s="177">
        <f>BILANCA!E176</f>
        <v>642098.57999999996</v>
      </c>
      <c r="J22" s="4"/>
      <c r="K22" s="4"/>
      <c r="L22" s="4"/>
      <c r="M22" s="4"/>
      <c r="N22" s="4"/>
      <c r="O22" s="4"/>
      <c r="P22" s="4"/>
      <c r="Q22" s="4"/>
      <c r="R22" s="4"/>
      <c r="S22" s="4"/>
      <c r="T22" s="4"/>
      <c r="U22" s="4"/>
      <c r="V22" s="4"/>
      <c r="W22" s="4"/>
      <c r="X22" s="4"/>
    </row>
    <row r="23" spans="1:24" ht="12.75" customHeight="1" x14ac:dyDescent="0.2">
      <c r="A23" s="334"/>
      <c r="B23" s="344" t="str">
        <f>BILANCA!B237</f>
        <v>Vlastiti izvori (šifre 91 + 922 - 93 + 96 do 98)</v>
      </c>
      <c r="C23" s="345"/>
      <c r="D23" s="345"/>
      <c r="E23" s="345"/>
      <c r="F23" s="346"/>
      <c r="G23" s="161" t="str">
        <f>BILANCA!C237</f>
        <v>9</v>
      </c>
      <c r="H23" s="178">
        <f>BILANCA!D237</f>
        <v>56551791</v>
      </c>
      <c r="I23" s="179">
        <f>BILANCA!E237</f>
        <v>70000602.010000005</v>
      </c>
      <c r="J23" s="4"/>
      <c r="K23" s="4"/>
      <c r="L23" s="4"/>
      <c r="M23" s="4"/>
      <c r="N23" s="4"/>
      <c r="O23" s="4"/>
      <c r="P23" s="4"/>
      <c r="Q23" s="4"/>
      <c r="R23" s="4"/>
      <c r="S23" s="4"/>
      <c r="T23" s="4"/>
      <c r="U23" s="4"/>
      <c r="V23" s="4"/>
      <c r="W23" s="4"/>
      <c r="X23" s="4"/>
    </row>
    <row r="24" spans="1:24" ht="12.75" customHeight="1" x14ac:dyDescent="0.2">
      <c r="A24" s="332" t="s">
        <v>44</v>
      </c>
      <c r="B24" s="338" t="str">
        <f>'RAS-funkcijski'!B5</f>
        <v>Opće javne usluge (šifre 011+012+013+014 do 018)</v>
      </c>
      <c r="C24" s="339"/>
      <c r="D24" s="339"/>
      <c r="E24" s="339"/>
      <c r="F24" s="340"/>
      <c r="G24" s="159" t="str">
        <f>'RAS-funkcijski'!C5</f>
        <v>01</v>
      </c>
      <c r="H24" s="174">
        <f>'RAS-funkcijski'!D5</f>
        <v>1679933</v>
      </c>
      <c r="I24" s="175">
        <f>'RAS-funkcijski'!E5</f>
        <v>455420.85</v>
      </c>
      <c r="J24" s="4"/>
      <c r="K24" s="4"/>
      <c r="L24" s="4"/>
      <c r="M24" s="4"/>
      <c r="N24" s="4"/>
      <c r="O24" s="4"/>
      <c r="P24" s="4"/>
      <c r="Q24" s="4"/>
      <c r="R24" s="4"/>
      <c r="S24" s="4"/>
      <c r="T24" s="4"/>
      <c r="U24" s="4"/>
      <c r="V24" s="4"/>
      <c r="W24" s="4"/>
      <c r="X24" s="4"/>
    </row>
    <row r="25" spans="1:24" ht="12.75" customHeight="1" x14ac:dyDescent="0.2">
      <c r="A25" s="333"/>
      <c r="B25" s="341" t="str">
        <f>'RAS-funkcijski'!B35</f>
        <v>Ekonomski poslovi (šifre 041+042+043+044+045+046+047+048+049)</v>
      </c>
      <c r="C25" s="342"/>
      <c r="D25" s="342"/>
      <c r="E25" s="342"/>
      <c r="F25" s="343"/>
      <c r="G25" s="160" t="str">
        <f>'RAS-funkcijski'!C35</f>
        <v>04</v>
      </c>
      <c r="H25" s="176">
        <f>'RAS-funkcijski'!D35</f>
        <v>1727549</v>
      </c>
      <c r="I25" s="177">
        <f>'RAS-funkcijski'!E35</f>
        <v>2742072.98</v>
      </c>
      <c r="J25" s="4"/>
      <c r="K25" s="4"/>
      <c r="L25" s="4"/>
      <c r="M25" s="4"/>
      <c r="N25" s="4"/>
      <c r="O25" s="4"/>
      <c r="P25" s="4"/>
      <c r="Q25" s="4"/>
      <c r="R25" s="4"/>
      <c r="S25" s="4"/>
      <c r="T25" s="4"/>
      <c r="U25" s="4"/>
      <c r="V25" s="4"/>
      <c r="W25" s="4"/>
      <c r="X25" s="4"/>
    </row>
    <row r="26" spans="1:24" ht="12.75" customHeight="1" x14ac:dyDescent="0.2">
      <c r="A26" s="333"/>
      <c r="B26" s="341" t="str">
        <f>'RAS-funkcijski'!B88</f>
        <v>Rashodi vezani za stanovanje i kom. pogodnosti koji nisu drugdje svrstani</v>
      </c>
      <c r="C26" s="342"/>
      <c r="D26" s="342"/>
      <c r="E26" s="342"/>
      <c r="F26" s="343"/>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3"/>
      <c r="B27" s="341" t="str">
        <f>'RAS-funkcijski'!B114</f>
        <v>Obrazovanje (šifre 091+092+093+094+095+096+097+098)</v>
      </c>
      <c r="C27" s="342"/>
      <c r="D27" s="342"/>
      <c r="E27" s="342"/>
      <c r="F27" s="343"/>
      <c r="G27" s="160" t="str">
        <f>'RAS-funkcijski'!C114</f>
        <v>09</v>
      </c>
      <c r="H27" s="176">
        <f>'RAS-funkcijski'!D114</f>
        <v>1122100</v>
      </c>
      <c r="I27" s="177">
        <f>'RAS-funkcijski'!E114</f>
        <v>1229572.3400000001</v>
      </c>
      <c r="J27" s="4"/>
      <c r="K27" s="4"/>
      <c r="L27" s="4"/>
      <c r="M27" s="4"/>
      <c r="N27" s="4"/>
      <c r="O27" s="4"/>
      <c r="P27" s="4"/>
      <c r="Q27" s="4"/>
      <c r="R27" s="4"/>
      <c r="S27" s="4"/>
      <c r="T27" s="4"/>
      <c r="U27" s="4"/>
      <c r="V27" s="4"/>
      <c r="W27" s="4"/>
      <c r="X27" s="4"/>
    </row>
    <row r="28" spans="1:24" ht="12.75" customHeight="1" x14ac:dyDescent="0.2">
      <c r="A28" s="334"/>
      <c r="B28" s="344" t="str">
        <f>'RAS-funkcijski'!B141</f>
        <v>Kontrolni zbroj (šifre 01+02+03+04+05+06+07+08+09+10)</v>
      </c>
      <c r="C28" s="345"/>
      <c r="D28" s="345"/>
      <c r="E28" s="345"/>
      <c r="F28" s="346"/>
      <c r="G28" s="161" t="str">
        <f>'RAS-funkcijski'!C141</f>
        <v>R1</v>
      </c>
      <c r="H28" s="180">
        <f>'RAS-funkcijski'!D141</f>
        <v>10339650</v>
      </c>
      <c r="I28" s="181">
        <f>'RAS-funkcijski'!E141</f>
        <v>15712465.350000001</v>
      </c>
      <c r="J28" s="4"/>
      <c r="K28" s="4"/>
      <c r="L28" s="4"/>
      <c r="M28" s="4"/>
      <c r="N28" s="4"/>
      <c r="O28" s="4"/>
      <c r="P28" s="4"/>
      <c r="Q28" s="4"/>
      <c r="R28" s="4"/>
      <c r="S28" s="4"/>
      <c r="T28" s="4"/>
      <c r="U28" s="4"/>
      <c r="V28" s="4"/>
      <c r="W28" s="4"/>
      <c r="X28" s="4"/>
    </row>
    <row r="29" spans="1:24" ht="12.75" customHeight="1" x14ac:dyDescent="0.2">
      <c r="A29" s="332" t="s">
        <v>35</v>
      </c>
      <c r="B29" s="348" t="str">
        <f>'P-VRIO'!B5</f>
        <v>Promjene u vrijednosti i obujmu imovine (šifre 91511+91512)</v>
      </c>
      <c r="C29" s="339"/>
      <c r="D29" s="339"/>
      <c r="E29" s="339"/>
      <c r="F29" s="340"/>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3"/>
      <c r="B30" s="349" t="str">
        <f>'P-VRIO'!B22</f>
        <v>Promjene u obujmu imovine (šifre P016+P023)</v>
      </c>
      <c r="C30" s="342"/>
      <c r="D30" s="342"/>
      <c r="E30" s="342"/>
      <c r="F30" s="343"/>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3"/>
      <c r="B31" s="349" t="str">
        <f>'P-VRIO'!B38</f>
        <v>Promjene u vrijednosti (revalorizacija) i obujmu obveza (šifre 91521+91522)</v>
      </c>
      <c r="C31" s="342"/>
      <c r="D31" s="342"/>
      <c r="E31" s="342"/>
      <c r="F31" s="343"/>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4"/>
      <c r="B32" s="350" t="str">
        <f>'P-VRIO'!B44</f>
        <v>Promjene u obujmu obveza (šifre P035 do P038)</v>
      </c>
      <c r="C32" s="345"/>
      <c r="D32" s="345"/>
      <c r="E32" s="345"/>
      <c r="F32" s="346"/>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2" t="s">
        <v>36</v>
      </c>
      <c r="B33" s="338" t="str">
        <f>OBVEZE!B5</f>
        <v>Stanje obveza 1. siječnja (=stanju obveza iz Izvještaja o obvezama na 31. prosinca prethodne godine)</v>
      </c>
      <c r="C33" s="339"/>
      <c r="D33" s="339"/>
      <c r="E33" s="339"/>
      <c r="F33" s="340"/>
      <c r="G33" s="159" t="str">
        <f>OBVEZE!C5</f>
        <v>V001</v>
      </c>
      <c r="H33" s="182" t="s">
        <v>45</v>
      </c>
      <c r="I33" s="183">
        <f>OBVEZE!D5</f>
        <v>3023102</v>
      </c>
      <c r="J33" s="4"/>
      <c r="K33" s="4"/>
      <c r="L33" s="4"/>
      <c r="M33" s="4"/>
      <c r="N33" s="4"/>
      <c r="O33" s="4"/>
      <c r="P33" s="4"/>
      <c r="Q33" s="4"/>
      <c r="R33" s="4"/>
      <c r="S33" s="4"/>
      <c r="T33" s="4"/>
      <c r="U33" s="4"/>
      <c r="V33" s="4"/>
      <c r="W33" s="4"/>
      <c r="X33" s="4"/>
    </row>
    <row r="34" spans="1:24" ht="12.75" customHeight="1" x14ac:dyDescent="0.2">
      <c r="A34" s="333"/>
      <c r="B34" s="341" t="str">
        <f>OBVEZE!B42</f>
        <v>Stanje obveza na kraju izvještajnog razdoblja (šifre V001+V002-V004) i (šifre V007+V009)</v>
      </c>
      <c r="C34" s="342"/>
      <c r="D34" s="342"/>
      <c r="E34" s="342"/>
      <c r="F34" s="343"/>
      <c r="G34" s="160" t="str">
        <f>OBVEZE!C42</f>
        <v>V006</v>
      </c>
      <c r="H34" s="176" t="s">
        <v>45</v>
      </c>
      <c r="I34" s="177">
        <f>OBVEZE!D42</f>
        <v>736362.02000000328</v>
      </c>
      <c r="J34" s="4"/>
      <c r="K34" s="4"/>
      <c r="L34" s="4"/>
      <c r="M34" s="4"/>
      <c r="N34" s="4"/>
      <c r="O34" s="4"/>
      <c r="P34" s="4"/>
      <c r="Q34" s="4"/>
      <c r="R34" s="4"/>
      <c r="S34" s="4"/>
      <c r="T34" s="4"/>
      <c r="U34" s="4"/>
      <c r="V34" s="4"/>
      <c r="W34" s="4"/>
      <c r="X34" s="4"/>
    </row>
    <row r="35" spans="1:24" ht="12.75" customHeight="1" x14ac:dyDescent="0.2">
      <c r="A35" s="333"/>
      <c r="B35" s="341" t="str">
        <f>OBVEZE!B43</f>
        <v>Stanje dospjelih obveza na kraju izvještajnog razdoblja (šifre V008+D23+D24 + 'D dio 25,26')</v>
      </c>
      <c r="C35" s="342"/>
      <c r="D35" s="342"/>
      <c r="E35" s="342"/>
      <c r="F35" s="343"/>
      <c r="G35" s="160" t="str">
        <f>OBVEZE!C43</f>
        <v>V007</v>
      </c>
      <c r="H35" s="176" t="s">
        <v>45</v>
      </c>
      <c r="I35" s="177">
        <f>OBVEZE!D43</f>
        <v>661990.28999999992</v>
      </c>
      <c r="J35" s="4"/>
      <c r="K35" s="4"/>
      <c r="L35" s="4"/>
      <c r="M35" s="4"/>
      <c r="N35" s="4"/>
      <c r="O35" s="4"/>
      <c r="P35" s="4"/>
      <c r="Q35" s="4"/>
      <c r="R35" s="4"/>
      <c r="S35" s="4"/>
      <c r="T35" s="4"/>
      <c r="U35" s="4"/>
      <c r="V35" s="4"/>
      <c r="W35" s="4"/>
      <c r="X35" s="4"/>
    </row>
    <row r="36" spans="1:24" ht="12.75" customHeight="1" x14ac:dyDescent="0.2">
      <c r="A36" s="334"/>
      <c r="B36" s="344" t="str">
        <f>OBVEZE!B101</f>
        <v>Stanje nedospjelih obveza na kraju izvještajnog razdoblja (šifre V010 + ND23 + ND24 + 'ND dio 25,26')</v>
      </c>
      <c r="C36" s="345"/>
      <c r="D36" s="345"/>
      <c r="E36" s="345"/>
      <c r="F36" s="346"/>
      <c r="G36" s="161" t="str">
        <f>OBVEZE!C101</f>
        <v>V009</v>
      </c>
      <c r="H36" s="180" t="s">
        <v>45</v>
      </c>
      <c r="I36" s="181">
        <f>OBVEZE!D101</f>
        <v>74371.73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7" t="s">
        <v>46</v>
      </c>
      <c r="I39" s="347"/>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27" priority="1" operator="notEqual">
      <formula>"Nema"</formula>
    </cfRule>
  </conditionalFormatting>
  <conditionalFormatting sqref="H7:H11">
    <cfRule type="cellIs" dxfId="126"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70" zoomScaleNormal="100" workbookViewId="0">
      <selection activeCell="E242" sqref="E24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5" t="s">
        <v>47</v>
      </c>
      <c r="B2" s="356"/>
      <c r="C2" s="356"/>
      <c r="D2" s="356"/>
      <c r="E2" s="356"/>
      <c r="F2" s="356"/>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7" t="s">
        <v>53</v>
      </c>
      <c r="B5" s="358"/>
      <c r="C5" s="216"/>
      <c r="D5" s="74"/>
      <c r="E5" s="74"/>
      <c r="F5" s="61"/>
    </row>
    <row r="6" spans="1:25" ht="12.75" customHeight="1" x14ac:dyDescent="0.2">
      <c r="A6" s="55">
        <v>6</v>
      </c>
      <c r="B6" s="87" t="s">
        <v>54</v>
      </c>
      <c r="C6" s="52" t="s">
        <v>55</v>
      </c>
      <c r="D6" s="53">
        <f>D7+D44+D50+D82+D106+D124+D133+D139</f>
        <v>10845009</v>
      </c>
      <c r="E6" s="53">
        <f>E7+E44+E50+E82+E106+E124+E133+E139</f>
        <v>15088304.620000001</v>
      </c>
      <c r="F6" s="54">
        <f t="shared" ref="F6:F131" si="0">IF(D6&lt;&gt;0,IF(E6/D6&gt;=100,"&gt;&gt;100",E6/D6*100),"-")</f>
        <v>139.12671367999786</v>
      </c>
    </row>
    <row r="7" spans="1:25" ht="12.75" customHeight="1" x14ac:dyDescent="0.2">
      <c r="A7" s="55">
        <v>61</v>
      </c>
      <c r="B7" s="307" t="s">
        <v>56</v>
      </c>
      <c r="C7" s="52" t="s">
        <v>57</v>
      </c>
      <c r="D7" s="53">
        <f t="shared" ref="D7:E7" si="1">D8+D17+D23+D29+D37+D40</f>
        <v>5490951</v>
      </c>
      <c r="E7" s="53">
        <f t="shared" si="1"/>
        <v>8112809.3700000001</v>
      </c>
      <c r="F7" s="54">
        <f t="shared" si="0"/>
        <v>147.74871183516299</v>
      </c>
    </row>
    <row r="8" spans="1:25" ht="12.75" customHeight="1" x14ac:dyDescent="0.2">
      <c r="A8" s="55">
        <v>611</v>
      </c>
      <c r="B8" s="87" t="s">
        <v>58</v>
      </c>
      <c r="C8" s="52" t="s">
        <v>59</v>
      </c>
      <c r="D8" s="53">
        <f t="shared" ref="D8:E8" si="2">SUM(D9:D14)-D15-D16</f>
        <v>3129463</v>
      </c>
      <c r="E8" s="53">
        <f t="shared" si="2"/>
        <v>3843093.8</v>
      </c>
      <c r="F8" s="54">
        <f t="shared" si="0"/>
        <v>122.80361838436818</v>
      </c>
    </row>
    <row r="9" spans="1:25" ht="12.75" customHeight="1" x14ac:dyDescent="0.2">
      <c r="A9" s="55">
        <v>6111</v>
      </c>
      <c r="B9" s="87" t="s">
        <v>60</v>
      </c>
      <c r="C9" s="52" t="s">
        <v>61</v>
      </c>
      <c r="D9" s="244">
        <v>3129463</v>
      </c>
      <c r="E9" s="312">
        <v>3609042.69</v>
      </c>
      <c r="F9" s="54">
        <f t="shared" si="0"/>
        <v>115.32466400785056</v>
      </c>
    </row>
    <row r="10" spans="1:25" ht="12.75" customHeight="1" x14ac:dyDescent="0.2">
      <c r="A10" s="55">
        <v>6112</v>
      </c>
      <c r="B10" s="87" t="s">
        <v>62</v>
      </c>
      <c r="C10" s="52" t="s">
        <v>63</v>
      </c>
      <c r="D10" s="244"/>
      <c r="E10" s="312">
        <v>344733.09</v>
      </c>
      <c r="F10" s="54" t="str">
        <f t="shared" si="0"/>
        <v>-</v>
      </c>
    </row>
    <row r="11" spans="1:25" ht="12.75" customHeight="1" x14ac:dyDescent="0.2">
      <c r="A11" s="55">
        <v>6113</v>
      </c>
      <c r="B11" s="87" t="s">
        <v>64</v>
      </c>
      <c r="C11" s="52" t="s">
        <v>65</v>
      </c>
      <c r="D11" s="244"/>
      <c r="E11" s="312">
        <v>480627.19</v>
      </c>
      <c r="F11" s="54" t="str">
        <f t="shared" si="0"/>
        <v>-</v>
      </c>
    </row>
    <row r="12" spans="1:25" ht="12.75" customHeight="1" x14ac:dyDescent="0.2">
      <c r="A12" s="55">
        <v>6114</v>
      </c>
      <c r="B12" s="87" t="s">
        <v>66</v>
      </c>
      <c r="C12" s="52" t="s">
        <v>67</v>
      </c>
      <c r="D12" s="244"/>
      <c r="E12" s="312">
        <v>113450.2</v>
      </c>
      <c r="F12" s="54" t="str">
        <f t="shared" si="0"/>
        <v>-</v>
      </c>
    </row>
    <row r="13" spans="1:25" ht="12.75" customHeight="1" x14ac:dyDescent="0.2">
      <c r="A13" s="55">
        <v>6115</v>
      </c>
      <c r="B13" s="87" t="s">
        <v>68</v>
      </c>
      <c r="C13" s="52" t="s">
        <v>69</v>
      </c>
      <c r="D13" s="244"/>
      <c r="E13" s="312">
        <v>219010.38</v>
      </c>
      <c r="F13" s="54" t="str">
        <f t="shared" si="0"/>
        <v>-</v>
      </c>
    </row>
    <row r="14" spans="1:25" ht="12.75" customHeight="1" x14ac:dyDescent="0.2">
      <c r="A14" s="55">
        <v>6116</v>
      </c>
      <c r="B14" s="87" t="s">
        <v>70</v>
      </c>
      <c r="C14" s="52" t="s">
        <v>71</v>
      </c>
      <c r="D14" s="244"/>
      <c r="E14" s="312"/>
      <c r="F14" s="54" t="str">
        <f t="shared" si="0"/>
        <v>-</v>
      </c>
    </row>
    <row r="15" spans="1:25" ht="12.75" customHeight="1" x14ac:dyDescent="0.2">
      <c r="A15" s="55">
        <v>6117</v>
      </c>
      <c r="B15" s="87" t="s">
        <v>72</v>
      </c>
      <c r="C15" s="52" t="s">
        <v>73</v>
      </c>
      <c r="D15" s="244"/>
      <c r="E15" s="312">
        <v>923769.75</v>
      </c>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2317684</v>
      </c>
      <c r="E23" s="53">
        <f t="shared" si="4"/>
        <v>4196159.96</v>
      </c>
      <c r="F23" s="54">
        <f t="shared" si="0"/>
        <v>181.04970133978574</v>
      </c>
    </row>
    <row r="24" spans="1:6" ht="12.75" customHeight="1" x14ac:dyDescent="0.2">
      <c r="A24" s="55">
        <v>6131</v>
      </c>
      <c r="B24" s="87" t="s">
        <v>90</v>
      </c>
      <c r="C24" s="52" t="s">
        <v>91</v>
      </c>
      <c r="D24" s="244">
        <v>500264</v>
      </c>
      <c r="E24" s="312">
        <v>454944.78</v>
      </c>
      <c r="F24" s="54">
        <f t="shared" si="0"/>
        <v>90.940939184110789</v>
      </c>
    </row>
    <row r="25" spans="1:6" ht="12.75" customHeight="1" x14ac:dyDescent="0.2">
      <c r="A25" s="55">
        <v>6132</v>
      </c>
      <c r="B25" s="87" t="s">
        <v>92</v>
      </c>
      <c r="C25" s="52" t="s">
        <v>93</v>
      </c>
      <c r="D25" s="244"/>
      <c r="E25" s="312"/>
      <c r="F25" s="54" t="str">
        <f t="shared" si="0"/>
        <v>-</v>
      </c>
    </row>
    <row r="26" spans="1:6" ht="12.75" customHeight="1" x14ac:dyDescent="0.2">
      <c r="A26" s="55">
        <v>6133</v>
      </c>
      <c r="B26" s="87" t="s">
        <v>94</v>
      </c>
      <c r="C26" s="52" t="s">
        <v>95</v>
      </c>
      <c r="D26" s="244"/>
      <c r="E26" s="312"/>
      <c r="F26" s="54" t="str">
        <f t="shared" si="0"/>
        <v>-</v>
      </c>
    </row>
    <row r="27" spans="1:6" ht="12.75" customHeight="1" x14ac:dyDescent="0.2">
      <c r="A27" s="55">
        <v>6134</v>
      </c>
      <c r="B27" s="87" t="s">
        <v>96</v>
      </c>
      <c r="C27" s="52" t="s">
        <v>97</v>
      </c>
      <c r="D27" s="244">
        <v>1817420</v>
      </c>
      <c r="E27" s="312">
        <v>3741215.18</v>
      </c>
      <c r="F27" s="54">
        <f t="shared" si="0"/>
        <v>205.853087343597</v>
      </c>
    </row>
    <row r="28" spans="1:6" ht="12.75" customHeight="1" x14ac:dyDescent="0.2">
      <c r="A28" s="55">
        <v>6135</v>
      </c>
      <c r="B28" s="87" t="s">
        <v>98</v>
      </c>
      <c r="C28" s="52" t="s">
        <v>99</v>
      </c>
      <c r="D28" s="244"/>
      <c r="E28" s="312"/>
      <c r="F28" s="54" t="str">
        <f t="shared" si="0"/>
        <v>-</v>
      </c>
    </row>
    <row r="29" spans="1:6" ht="12.75" customHeight="1" x14ac:dyDescent="0.2">
      <c r="A29" s="55">
        <v>614</v>
      </c>
      <c r="B29" s="87" t="s">
        <v>100</v>
      </c>
      <c r="C29" s="52" t="s">
        <v>101</v>
      </c>
      <c r="D29" s="53">
        <f t="shared" ref="D29:E29" si="5">SUM(D30:D36)</f>
        <v>43804</v>
      </c>
      <c r="E29" s="53">
        <f t="shared" si="5"/>
        <v>73555.61</v>
      </c>
      <c r="F29" s="54">
        <f t="shared" si="0"/>
        <v>167.91984750251117</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v>43804</v>
      </c>
      <c r="E31" s="312">
        <v>73555.61</v>
      </c>
      <c r="F31" s="54">
        <f t="shared" si="0"/>
        <v>167.91984750251117</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2628613</v>
      </c>
      <c r="E50" s="53">
        <f>E51+E54+E59+E62+E65+E68+E71+E74+E77</f>
        <v>3620013.7900000005</v>
      </c>
      <c r="F50" s="54">
        <f t="shared" si="0"/>
        <v>137.71573791957965</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2001651</v>
      </c>
      <c r="E59" s="53">
        <f t="shared" si="12"/>
        <v>2783377.0300000003</v>
      </c>
      <c r="F59" s="54">
        <f t="shared" si="0"/>
        <v>139.05406237151232</v>
      </c>
    </row>
    <row r="60" spans="1:6" ht="24" x14ac:dyDescent="0.2">
      <c r="A60" s="55">
        <v>6331</v>
      </c>
      <c r="B60" s="88" t="s">
        <v>162</v>
      </c>
      <c r="C60" s="52" t="s">
        <v>163</v>
      </c>
      <c r="D60" s="244">
        <v>1694651</v>
      </c>
      <c r="E60" s="312">
        <v>1763377.03</v>
      </c>
      <c r="F60" s="54">
        <f t="shared" si="0"/>
        <v>104.05546805802493</v>
      </c>
    </row>
    <row r="61" spans="1:6" ht="24" x14ac:dyDescent="0.2">
      <c r="A61" s="55">
        <v>6332</v>
      </c>
      <c r="B61" s="88" t="s">
        <v>164</v>
      </c>
      <c r="C61" s="52" t="s">
        <v>165</v>
      </c>
      <c r="D61" s="244">
        <v>307000</v>
      </c>
      <c r="E61" s="312">
        <v>1020000</v>
      </c>
      <c r="F61" s="54">
        <f t="shared" si="0"/>
        <v>332.24755700325733</v>
      </c>
    </row>
    <row r="62" spans="1:6" ht="12.75" customHeight="1" x14ac:dyDescent="0.2">
      <c r="A62" s="55">
        <v>634</v>
      </c>
      <c r="B62" s="87" t="s">
        <v>166</v>
      </c>
      <c r="C62" s="52" t="s">
        <v>167</v>
      </c>
      <c r="D62" s="53">
        <f t="shared" ref="D62:E62" si="13">SUM(D63:D64)</f>
        <v>0</v>
      </c>
      <c r="E62" s="53">
        <f t="shared" si="13"/>
        <v>269077.14</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v>269077.14</v>
      </c>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48755</v>
      </c>
      <c r="E68" s="53">
        <f t="shared" si="15"/>
        <v>62900</v>
      </c>
      <c r="F68" s="54">
        <f t="shared" si="0"/>
        <v>129.01240898369397</v>
      </c>
    </row>
    <row r="69" spans="1:6" ht="12.75" customHeight="1" x14ac:dyDescent="0.2">
      <c r="A69" s="55" t="s">
        <v>180</v>
      </c>
      <c r="B69" s="87" t="s">
        <v>181</v>
      </c>
      <c r="C69" s="52" t="s">
        <v>180</v>
      </c>
      <c r="D69" s="244">
        <v>8760</v>
      </c>
      <c r="E69" s="244">
        <v>14900</v>
      </c>
      <c r="F69" s="54">
        <f t="shared" si="0"/>
        <v>170.09132420091325</v>
      </c>
    </row>
    <row r="70" spans="1:6" ht="24" x14ac:dyDescent="0.2">
      <c r="A70" s="55" t="s">
        <v>182</v>
      </c>
      <c r="B70" s="87" t="s">
        <v>183</v>
      </c>
      <c r="C70" s="52" t="s">
        <v>182</v>
      </c>
      <c r="D70" s="244">
        <v>39995</v>
      </c>
      <c r="E70" s="244">
        <v>48000</v>
      </c>
      <c r="F70" s="54">
        <f t="shared" si="0"/>
        <v>120.01500187523439</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578207</v>
      </c>
      <c r="E74" s="53">
        <f t="shared" si="17"/>
        <v>504659.62</v>
      </c>
      <c r="F74" s="54">
        <f t="shared" si="0"/>
        <v>87.280095190822664</v>
      </c>
    </row>
    <row r="75" spans="1:6" ht="12.75" customHeight="1" x14ac:dyDescent="0.2">
      <c r="A75" s="55" t="s">
        <v>192</v>
      </c>
      <c r="B75" s="87" t="s">
        <v>193</v>
      </c>
      <c r="C75" s="52" t="s">
        <v>192</v>
      </c>
      <c r="D75" s="244">
        <v>578207</v>
      </c>
      <c r="E75" s="312">
        <v>504659.62</v>
      </c>
      <c r="F75" s="54">
        <f t="shared" si="0"/>
        <v>87.280095190822664</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519665</v>
      </c>
      <c r="E82" s="53">
        <f t="shared" si="19"/>
        <v>457300.93</v>
      </c>
      <c r="F82" s="54">
        <f t="shared" si="0"/>
        <v>87.99917831680024</v>
      </c>
    </row>
    <row r="83" spans="1:6" ht="12.75" customHeight="1" x14ac:dyDescent="0.2">
      <c r="A83" s="55">
        <v>641</v>
      </c>
      <c r="B83" s="87" t="s">
        <v>208</v>
      </c>
      <c r="C83" s="52" t="s">
        <v>209</v>
      </c>
      <c r="D83" s="53">
        <f t="shared" ref="D83:E83" si="20">SUM(D84:D90)</f>
        <v>15</v>
      </c>
      <c r="E83" s="53">
        <f t="shared" si="20"/>
        <v>6.97</v>
      </c>
      <c r="F83" s="54">
        <f t="shared" si="0"/>
        <v>46.466666666666669</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15</v>
      </c>
      <c r="E85" s="312">
        <v>6.97</v>
      </c>
      <c r="F85" s="54">
        <f t="shared" si="0"/>
        <v>46.466666666666669</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519650</v>
      </c>
      <c r="E91" s="53">
        <f t="shared" si="21"/>
        <v>457293.96</v>
      </c>
      <c r="F91" s="54">
        <f t="shared" si="0"/>
        <v>88.000377176946017</v>
      </c>
    </row>
    <row r="92" spans="1:6" ht="12.75" customHeight="1" x14ac:dyDescent="0.2">
      <c r="A92" s="55">
        <v>6421</v>
      </c>
      <c r="B92" s="87" t="s">
        <v>226</v>
      </c>
      <c r="C92" s="52" t="s">
        <v>227</v>
      </c>
      <c r="D92" s="244">
        <v>197700</v>
      </c>
      <c r="E92" s="312">
        <v>138295</v>
      </c>
      <c r="F92" s="54">
        <f t="shared" si="0"/>
        <v>69.951947395042993</v>
      </c>
    </row>
    <row r="93" spans="1:6" ht="12.75" customHeight="1" x14ac:dyDescent="0.2">
      <c r="A93" s="55">
        <v>6422</v>
      </c>
      <c r="B93" s="87" t="s">
        <v>228</v>
      </c>
      <c r="C93" s="52" t="s">
        <v>229</v>
      </c>
      <c r="D93" s="244">
        <v>45913</v>
      </c>
      <c r="E93" s="312">
        <v>54074</v>
      </c>
      <c r="F93" s="54">
        <f t="shared" si="0"/>
        <v>117.77492213534293</v>
      </c>
    </row>
    <row r="94" spans="1:6" ht="12.75" customHeight="1" x14ac:dyDescent="0.2">
      <c r="A94" s="55">
        <v>6423</v>
      </c>
      <c r="B94" s="87" t="s">
        <v>230</v>
      </c>
      <c r="C94" s="52" t="s">
        <v>231</v>
      </c>
      <c r="D94" s="244">
        <v>233098</v>
      </c>
      <c r="E94" s="312">
        <v>233084.31</v>
      </c>
      <c r="F94" s="54">
        <f t="shared" si="0"/>
        <v>99.994126933736027</v>
      </c>
    </row>
    <row r="95" spans="1:6" ht="12.75" customHeight="1" x14ac:dyDescent="0.2">
      <c r="A95" s="55">
        <v>6424</v>
      </c>
      <c r="B95" s="87" t="s">
        <v>232</v>
      </c>
      <c r="C95" s="52" t="s">
        <v>233</v>
      </c>
      <c r="D95" s="244"/>
      <c r="E95" s="312"/>
      <c r="F95" s="54" t="str">
        <f t="shared" si="0"/>
        <v>-</v>
      </c>
    </row>
    <row r="96" spans="1:6" ht="12.75" customHeight="1" x14ac:dyDescent="0.2">
      <c r="A96" s="55" t="s">
        <v>234</v>
      </c>
      <c r="B96" s="87" t="s">
        <v>235</v>
      </c>
      <c r="C96" s="52" t="s">
        <v>234</v>
      </c>
      <c r="D96" s="244"/>
      <c r="E96" s="312"/>
      <c r="F96" s="54" t="str">
        <f t="shared" si="0"/>
        <v>-</v>
      </c>
    </row>
    <row r="97" spans="1:6" ht="12.75" customHeight="1" x14ac:dyDescent="0.2">
      <c r="A97" s="55">
        <v>6429</v>
      </c>
      <c r="B97" s="87" t="s">
        <v>236</v>
      </c>
      <c r="C97" s="52" t="s">
        <v>237</v>
      </c>
      <c r="D97" s="244">
        <v>42939</v>
      </c>
      <c r="E97" s="312">
        <v>31840.65</v>
      </c>
      <c r="F97" s="54">
        <f t="shared" si="0"/>
        <v>74.153217354852245</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2134492</v>
      </c>
      <c r="E106" s="53">
        <f t="shared" si="23"/>
        <v>2773139.14</v>
      </c>
      <c r="F106" s="54">
        <f t="shared" si="0"/>
        <v>129.92033420598437</v>
      </c>
    </row>
    <row r="107" spans="1:6" ht="12.75" customHeight="1" x14ac:dyDescent="0.2">
      <c r="A107" s="55">
        <v>651</v>
      </c>
      <c r="B107" s="87" t="s">
        <v>256</v>
      </c>
      <c r="C107" s="52" t="s">
        <v>257</v>
      </c>
      <c r="D107" s="53">
        <f t="shared" ref="D107:E107" si="24">SUM(D108:D111)</f>
        <v>149576</v>
      </c>
      <c r="E107" s="53">
        <f t="shared" si="24"/>
        <v>262783.92</v>
      </c>
      <c r="F107" s="54">
        <f t="shared" si="0"/>
        <v>175.68588543616622</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v>1995</v>
      </c>
      <c r="E110" s="244"/>
      <c r="F110" s="54">
        <f t="shared" si="0"/>
        <v>0</v>
      </c>
    </row>
    <row r="111" spans="1:6" ht="12.75" customHeight="1" x14ac:dyDescent="0.2">
      <c r="A111" s="55">
        <v>6514</v>
      </c>
      <c r="B111" s="87" t="s">
        <v>264</v>
      </c>
      <c r="C111" s="52" t="s">
        <v>265</v>
      </c>
      <c r="D111" s="244">
        <v>147581</v>
      </c>
      <c r="E111" s="312">
        <v>262783.92</v>
      </c>
      <c r="F111" s="54">
        <f t="shared" si="0"/>
        <v>178.06080728549068</v>
      </c>
    </row>
    <row r="112" spans="1:6" ht="12.75" customHeight="1" x14ac:dyDescent="0.2">
      <c r="A112" s="55">
        <v>652</v>
      </c>
      <c r="B112" s="87" t="s">
        <v>266</v>
      </c>
      <c r="C112" s="52" t="s">
        <v>267</v>
      </c>
      <c r="D112" s="53">
        <f t="shared" ref="D112:E112" si="25">SUM(D113:D119)</f>
        <v>332975</v>
      </c>
      <c r="E112" s="53">
        <f t="shared" si="25"/>
        <v>229749.1</v>
      </c>
      <c r="F112" s="54">
        <f t="shared" si="0"/>
        <v>68.998903821608224</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v>27023</v>
      </c>
      <c r="E114" s="312">
        <v>5193.26</v>
      </c>
      <c r="F114" s="54">
        <f t="shared" si="0"/>
        <v>19.217925470895164</v>
      </c>
    </row>
    <row r="115" spans="1:6" ht="12.75" customHeight="1" x14ac:dyDescent="0.2">
      <c r="A115" s="55">
        <v>6524</v>
      </c>
      <c r="B115" s="87" t="s">
        <v>272</v>
      </c>
      <c r="C115" s="52" t="s">
        <v>273</v>
      </c>
      <c r="D115" s="244"/>
      <c r="E115" s="312"/>
      <c r="F115" s="54" t="str">
        <f t="shared" si="0"/>
        <v>-</v>
      </c>
    </row>
    <row r="116" spans="1:6" ht="12.75" customHeight="1" x14ac:dyDescent="0.2">
      <c r="A116" s="55">
        <v>6525</v>
      </c>
      <c r="B116" s="87" t="s">
        <v>274</v>
      </c>
      <c r="C116" s="52" t="s">
        <v>275</v>
      </c>
      <c r="D116" s="244"/>
      <c r="E116" s="312"/>
      <c r="F116" s="54" t="str">
        <f t="shared" si="0"/>
        <v>-</v>
      </c>
    </row>
    <row r="117" spans="1:6" ht="12.75" customHeight="1" x14ac:dyDescent="0.2">
      <c r="A117" s="55">
        <v>6526</v>
      </c>
      <c r="B117" s="87" t="s">
        <v>276</v>
      </c>
      <c r="C117" s="52" t="s">
        <v>277</v>
      </c>
      <c r="D117" s="244">
        <v>305952</v>
      </c>
      <c r="E117" s="312">
        <v>224555.84</v>
      </c>
      <c r="F117" s="54">
        <f t="shared" si="0"/>
        <v>73.395774500575257</v>
      </c>
    </row>
    <row r="118" spans="1:6" ht="12.75" customHeight="1" x14ac:dyDescent="0.2">
      <c r="A118" s="55">
        <v>6527</v>
      </c>
      <c r="B118" s="87" t="s">
        <v>278</v>
      </c>
      <c r="C118" s="52" t="s">
        <v>279</v>
      </c>
      <c r="D118" s="244"/>
      <c r="E118" s="312"/>
      <c r="F118" s="54" t="str">
        <f t="shared" si="0"/>
        <v>-</v>
      </c>
    </row>
    <row r="119" spans="1:6" ht="24" x14ac:dyDescent="0.2">
      <c r="A119" s="55" t="s">
        <v>280</v>
      </c>
      <c r="B119" s="234" t="s">
        <v>281</v>
      </c>
      <c r="C119" s="52" t="s">
        <v>280</v>
      </c>
      <c r="D119" s="244"/>
      <c r="E119" s="312"/>
      <c r="F119" s="54" t="str">
        <f t="shared" si="0"/>
        <v>-</v>
      </c>
    </row>
    <row r="120" spans="1:6" ht="12.75" customHeight="1" x14ac:dyDescent="0.2">
      <c r="A120" s="55">
        <v>653</v>
      </c>
      <c r="B120" s="87" t="s">
        <v>282</v>
      </c>
      <c r="C120" s="52" t="s">
        <v>283</v>
      </c>
      <c r="D120" s="53">
        <f t="shared" ref="D120:E120" si="26">SUM(D121:D123)</f>
        <v>1651941</v>
      </c>
      <c r="E120" s="53">
        <f t="shared" si="26"/>
        <v>2280606.12</v>
      </c>
      <c r="F120" s="54">
        <f t="shared" si="0"/>
        <v>138.05614849440749</v>
      </c>
    </row>
    <row r="121" spans="1:6" ht="12.75" customHeight="1" x14ac:dyDescent="0.2">
      <c r="A121" s="55">
        <v>6531</v>
      </c>
      <c r="B121" s="87" t="s">
        <v>284</v>
      </c>
      <c r="C121" s="52" t="s">
        <v>285</v>
      </c>
      <c r="D121" s="244">
        <v>1103455</v>
      </c>
      <c r="E121" s="312">
        <v>1757039.66</v>
      </c>
      <c r="F121" s="54">
        <f t="shared" si="0"/>
        <v>159.23074887512402</v>
      </c>
    </row>
    <row r="122" spans="1:6" ht="12.75" customHeight="1" x14ac:dyDescent="0.2">
      <c r="A122" s="55">
        <v>6532</v>
      </c>
      <c r="B122" s="87" t="s">
        <v>286</v>
      </c>
      <c r="C122" s="52" t="s">
        <v>287</v>
      </c>
      <c r="D122" s="244">
        <v>548486</v>
      </c>
      <c r="E122" s="312">
        <v>523566.46</v>
      </c>
      <c r="F122" s="54">
        <f t="shared" si="0"/>
        <v>95.456667991525762</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17484</v>
      </c>
      <c r="E124" s="53">
        <f t="shared" si="27"/>
        <v>27879.5</v>
      </c>
      <c r="F124" s="54">
        <f t="shared" si="0"/>
        <v>159.45721802791124</v>
      </c>
    </row>
    <row r="125" spans="1:6" ht="12.75" customHeight="1" x14ac:dyDescent="0.2">
      <c r="A125" s="55">
        <v>661</v>
      </c>
      <c r="B125" s="88" t="s">
        <v>292</v>
      </c>
      <c r="C125" s="52" t="s">
        <v>293</v>
      </c>
      <c r="D125" s="53">
        <f t="shared" ref="D125:E125" si="28">SUM(D126:D127)</f>
        <v>17484</v>
      </c>
      <c r="E125" s="53">
        <f t="shared" si="28"/>
        <v>6222.5</v>
      </c>
      <c r="F125" s="54">
        <f t="shared" si="0"/>
        <v>35.589681994966824</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17484</v>
      </c>
      <c r="E127" s="312">
        <v>6222.5</v>
      </c>
      <c r="F127" s="54">
        <f t="shared" si="0"/>
        <v>35.589681994966824</v>
      </c>
    </row>
    <row r="128" spans="1:6" ht="24" x14ac:dyDescent="0.2">
      <c r="A128" s="55">
        <v>663</v>
      </c>
      <c r="B128" s="233" t="s">
        <v>298</v>
      </c>
      <c r="C128" s="52" t="s">
        <v>299</v>
      </c>
      <c r="D128" s="53">
        <f t="shared" ref="D128:E128" si="29">SUM(D129:D132)</f>
        <v>0</v>
      </c>
      <c r="E128" s="53">
        <f t="shared" si="29"/>
        <v>21657</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312">
        <v>21657</v>
      </c>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v>0</v>
      </c>
      <c r="F135" s="54" t="str">
        <f t="shared" si="31"/>
        <v>-</v>
      </c>
    </row>
    <row r="136" spans="1:6" ht="24" x14ac:dyDescent="0.2">
      <c r="A136" s="55">
        <v>6712</v>
      </c>
      <c r="B136" s="234" t="s">
        <v>314</v>
      </c>
      <c r="C136" s="52" t="s">
        <v>315</v>
      </c>
      <c r="D136" s="244"/>
      <c r="E136" s="244">
        <v>0</v>
      </c>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53804</v>
      </c>
      <c r="E139" s="53">
        <f t="shared" si="33"/>
        <v>97161.89</v>
      </c>
      <c r="F139" s="54">
        <f t="shared" si="31"/>
        <v>180.58488216489482</v>
      </c>
    </row>
    <row r="140" spans="1:6" ht="12.75" customHeight="1" x14ac:dyDescent="0.2">
      <c r="A140" s="55">
        <v>681</v>
      </c>
      <c r="B140" s="87" t="s">
        <v>322</v>
      </c>
      <c r="C140" s="52" t="s">
        <v>323</v>
      </c>
      <c r="D140" s="53">
        <f t="shared" ref="D140:E140" si="34">SUM(D141:D149)</f>
        <v>53804</v>
      </c>
      <c r="E140" s="53">
        <f t="shared" si="34"/>
        <v>39100</v>
      </c>
      <c r="F140" s="54">
        <f t="shared" si="31"/>
        <v>72.671176864173674</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v>53804</v>
      </c>
      <c r="E146" s="312">
        <v>39100</v>
      </c>
      <c r="F146" s="54">
        <f t="shared" si="31"/>
        <v>72.671176864173674</v>
      </c>
    </row>
    <row r="147" spans="1:6" ht="12.75" customHeight="1" x14ac:dyDescent="0.2">
      <c r="A147" s="55">
        <v>6817</v>
      </c>
      <c r="B147" s="87" t="s">
        <v>336</v>
      </c>
      <c r="C147" s="52" t="s">
        <v>337</v>
      </c>
      <c r="D147" s="244"/>
      <c r="E147" s="312"/>
      <c r="F147" s="54" t="str">
        <f t="shared" si="31"/>
        <v>-</v>
      </c>
    </row>
    <row r="148" spans="1:6" ht="12.75" customHeight="1" x14ac:dyDescent="0.2">
      <c r="A148" s="55">
        <v>6818</v>
      </c>
      <c r="B148" s="87" t="s">
        <v>338</v>
      </c>
      <c r="C148" s="52" t="s">
        <v>339</v>
      </c>
      <c r="D148" s="244"/>
      <c r="E148" s="312"/>
      <c r="F148" s="54" t="str">
        <f t="shared" si="31"/>
        <v>-</v>
      </c>
    </row>
    <row r="149" spans="1:6" ht="12.75" customHeight="1" x14ac:dyDescent="0.2">
      <c r="A149" s="55">
        <v>6819</v>
      </c>
      <c r="B149" s="87" t="s">
        <v>340</v>
      </c>
      <c r="C149" s="52" t="s">
        <v>341</v>
      </c>
      <c r="D149" s="244"/>
      <c r="E149" s="312"/>
      <c r="F149" s="54" t="str">
        <f t="shared" si="31"/>
        <v>-</v>
      </c>
    </row>
    <row r="150" spans="1:6" ht="12.75" customHeight="1" x14ac:dyDescent="0.2">
      <c r="A150" s="55">
        <v>683</v>
      </c>
      <c r="B150" s="87" t="s">
        <v>342</v>
      </c>
      <c r="C150" s="52" t="s">
        <v>343</v>
      </c>
      <c r="D150" s="244"/>
      <c r="E150" s="312">
        <v>58061.89</v>
      </c>
      <c r="F150" s="54" t="str">
        <f t="shared" si="31"/>
        <v>-</v>
      </c>
    </row>
    <row r="151" spans="1:6" ht="12.75" customHeight="1" x14ac:dyDescent="0.2">
      <c r="A151" s="55">
        <v>3</v>
      </c>
      <c r="B151" s="87" t="s">
        <v>344</v>
      </c>
      <c r="C151" s="52" t="s">
        <v>52</v>
      </c>
      <c r="D151" s="53">
        <f t="shared" ref="D151:E151" si="35">D152+D163+D196+D215+D224+D252+D263</f>
        <v>7667626</v>
      </c>
      <c r="E151" s="53">
        <f t="shared" si="35"/>
        <v>9537637.4299999997</v>
      </c>
      <c r="F151" s="54">
        <f t="shared" si="31"/>
        <v>124.3884017034738</v>
      </c>
    </row>
    <row r="152" spans="1:6" ht="12.75" customHeight="1" x14ac:dyDescent="0.2">
      <c r="A152" s="55">
        <v>31</v>
      </c>
      <c r="B152" s="87" t="s">
        <v>345</v>
      </c>
      <c r="C152" s="52" t="s">
        <v>346</v>
      </c>
      <c r="D152" s="53">
        <f t="shared" ref="D152:E152" si="36">D153+D158+D159</f>
        <v>2813103</v>
      </c>
      <c r="E152" s="53">
        <f t="shared" si="36"/>
        <v>2566652.0699999998</v>
      </c>
      <c r="F152" s="54">
        <f t="shared" si="31"/>
        <v>91.239178586777655</v>
      </c>
    </row>
    <row r="153" spans="1:6" ht="12.75" customHeight="1" x14ac:dyDescent="0.2">
      <c r="A153" s="55">
        <v>311</v>
      </c>
      <c r="B153" s="87" t="s">
        <v>347</v>
      </c>
      <c r="C153" s="52" t="s">
        <v>348</v>
      </c>
      <c r="D153" s="53">
        <f t="shared" ref="D153:E153" si="37">SUM(D154:D157)</f>
        <v>2348757</v>
      </c>
      <c r="E153" s="53">
        <f t="shared" si="37"/>
        <v>2123561.0299999998</v>
      </c>
      <c r="F153" s="54">
        <f t="shared" si="31"/>
        <v>90.412121390165083</v>
      </c>
    </row>
    <row r="154" spans="1:6" ht="12.75" customHeight="1" x14ac:dyDescent="0.2">
      <c r="A154" s="55">
        <v>3111</v>
      </c>
      <c r="B154" s="87" t="s">
        <v>349</v>
      </c>
      <c r="C154" s="52" t="s">
        <v>350</v>
      </c>
      <c r="D154" s="244">
        <v>2339254</v>
      </c>
      <c r="E154" s="312">
        <v>2112209.0299999998</v>
      </c>
      <c r="F154" s="54">
        <f t="shared" si="31"/>
        <v>90.294129239492577</v>
      </c>
    </row>
    <row r="155" spans="1:6" ht="12.75" customHeight="1" x14ac:dyDescent="0.2">
      <c r="A155" s="55">
        <v>3112</v>
      </c>
      <c r="B155" s="87" t="s">
        <v>351</v>
      </c>
      <c r="C155" s="52" t="s">
        <v>352</v>
      </c>
      <c r="D155" s="244">
        <v>9503</v>
      </c>
      <c r="E155" s="312">
        <v>11352</v>
      </c>
      <c r="F155" s="54">
        <f t="shared" si="31"/>
        <v>119.45701357466064</v>
      </c>
    </row>
    <row r="156" spans="1:6" ht="12.75" customHeight="1" x14ac:dyDescent="0.2">
      <c r="A156" s="55">
        <v>3113</v>
      </c>
      <c r="B156" s="87" t="s">
        <v>353</v>
      </c>
      <c r="C156" s="52" t="s">
        <v>354</v>
      </c>
      <c r="D156" s="244"/>
      <c r="E156" s="312"/>
      <c r="F156" s="54" t="str">
        <f t="shared" si="31"/>
        <v>-</v>
      </c>
    </row>
    <row r="157" spans="1:6" ht="12.75" customHeight="1" x14ac:dyDescent="0.2">
      <c r="A157" s="55">
        <v>3114</v>
      </c>
      <c r="B157" s="87" t="s">
        <v>355</v>
      </c>
      <c r="C157" s="52" t="s">
        <v>356</v>
      </c>
      <c r="D157" s="244"/>
      <c r="E157" s="312"/>
      <c r="F157" s="54" t="str">
        <f t="shared" si="31"/>
        <v>-</v>
      </c>
    </row>
    <row r="158" spans="1:6" ht="12.75" customHeight="1" x14ac:dyDescent="0.2">
      <c r="A158" s="55">
        <v>312</v>
      </c>
      <c r="B158" s="87" t="s">
        <v>357</v>
      </c>
      <c r="C158" s="52" t="s">
        <v>358</v>
      </c>
      <c r="D158" s="244">
        <v>76800</v>
      </c>
      <c r="E158" s="312">
        <v>91687.58</v>
      </c>
      <c r="F158" s="54">
        <f t="shared" si="31"/>
        <v>119.38486979166667</v>
      </c>
    </row>
    <row r="159" spans="1:6" ht="12.75" customHeight="1" x14ac:dyDescent="0.2">
      <c r="A159" s="55">
        <v>313</v>
      </c>
      <c r="B159" s="87" t="s">
        <v>359</v>
      </c>
      <c r="C159" s="52" t="s">
        <v>360</v>
      </c>
      <c r="D159" s="53">
        <f t="shared" ref="D159:E159" si="38">SUM(D160:D162)</f>
        <v>387546</v>
      </c>
      <c r="E159" s="53">
        <f t="shared" si="38"/>
        <v>351403.46</v>
      </c>
      <c r="F159" s="54">
        <f t="shared" si="31"/>
        <v>90.673999989678649</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387546</v>
      </c>
      <c r="E161" s="312">
        <v>351403.46</v>
      </c>
      <c r="F161" s="54">
        <f t="shared" si="31"/>
        <v>90.673999989678649</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3916666</v>
      </c>
      <c r="E163" s="53">
        <f t="shared" si="39"/>
        <v>5608903.9800000004</v>
      </c>
      <c r="F163" s="54">
        <f t="shared" si="31"/>
        <v>143.20608343933336</v>
      </c>
    </row>
    <row r="164" spans="1:6" ht="12.75" customHeight="1" x14ac:dyDescent="0.2">
      <c r="A164" s="55">
        <v>321</v>
      </c>
      <c r="B164" s="87" t="s">
        <v>368</v>
      </c>
      <c r="C164" s="52" t="s">
        <v>369</v>
      </c>
      <c r="D164" s="53">
        <f t="shared" ref="D164:E164" si="40">SUM(D165:D168)</f>
        <v>222192</v>
      </c>
      <c r="E164" s="53">
        <f t="shared" si="40"/>
        <v>214247.31</v>
      </c>
      <c r="F164" s="54">
        <f t="shared" si="31"/>
        <v>96.424403218837767</v>
      </c>
    </row>
    <row r="165" spans="1:6" ht="12.75" customHeight="1" x14ac:dyDescent="0.2">
      <c r="A165" s="55">
        <v>3211</v>
      </c>
      <c r="B165" s="87" t="s">
        <v>370</v>
      </c>
      <c r="C165" s="52" t="s">
        <v>371</v>
      </c>
      <c r="D165" s="244">
        <v>12115</v>
      </c>
      <c r="E165" s="312">
        <v>11951.49</v>
      </c>
      <c r="F165" s="54">
        <f t="shared" si="31"/>
        <v>98.65035080478745</v>
      </c>
    </row>
    <row r="166" spans="1:6" ht="12.75" customHeight="1" x14ac:dyDescent="0.2">
      <c r="A166" s="55">
        <v>3212</v>
      </c>
      <c r="B166" s="87" t="s">
        <v>372</v>
      </c>
      <c r="C166" s="52" t="s">
        <v>373</v>
      </c>
      <c r="D166" s="244">
        <v>107867</v>
      </c>
      <c r="E166" s="312">
        <v>109204.37</v>
      </c>
      <c r="F166" s="54">
        <f t="shared" si="31"/>
        <v>101.23983238617926</v>
      </c>
    </row>
    <row r="167" spans="1:6" ht="12.75" customHeight="1" x14ac:dyDescent="0.2">
      <c r="A167" s="55">
        <v>3213</v>
      </c>
      <c r="B167" s="87" t="s">
        <v>374</v>
      </c>
      <c r="C167" s="52" t="s">
        <v>375</v>
      </c>
      <c r="D167" s="244">
        <v>15726</v>
      </c>
      <c r="E167" s="312">
        <v>17133.45</v>
      </c>
      <c r="F167" s="54">
        <f t="shared" si="31"/>
        <v>108.94982830980541</v>
      </c>
    </row>
    <row r="168" spans="1:6" ht="12.75" customHeight="1" x14ac:dyDescent="0.2">
      <c r="A168" s="55">
        <v>3214</v>
      </c>
      <c r="B168" s="87" t="s">
        <v>376</v>
      </c>
      <c r="C168" s="52" t="s">
        <v>377</v>
      </c>
      <c r="D168" s="244">
        <v>86484</v>
      </c>
      <c r="E168" s="312">
        <v>75958</v>
      </c>
      <c r="F168" s="54">
        <f t="shared" si="31"/>
        <v>87.828962582674251</v>
      </c>
    </row>
    <row r="169" spans="1:6" ht="12.75" customHeight="1" x14ac:dyDescent="0.2">
      <c r="A169" s="55">
        <v>322</v>
      </c>
      <c r="B169" s="87" t="s">
        <v>378</v>
      </c>
      <c r="C169" s="52" t="s">
        <v>379</v>
      </c>
      <c r="D169" s="53">
        <f t="shared" ref="D169:E169" si="41">SUM(D170:D176)</f>
        <v>1215909</v>
      </c>
      <c r="E169" s="53">
        <f t="shared" si="41"/>
        <v>1562336.77</v>
      </c>
      <c r="F169" s="54">
        <f t="shared" si="31"/>
        <v>128.49125798065478</v>
      </c>
    </row>
    <row r="170" spans="1:6" ht="12.75" customHeight="1" x14ac:dyDescent="0.2">
      <c r="A170" s="55">
        <v>3221</v>
      </c>
      <c r="B170" s="87" t="s">
        <v>380</v>
      </c>
      <c r="C170" s="52" t="s">
        <v>381</v>
      </c>
      <c r="D170" s="244">
        <v>122630</v>
      </c>
      <c r="E170" s="312">
        <v>131140.88</v>
      </c>
      <c r="F170" s="54">
        <f t="shared" si="31"/>
        <v>106.94029193508929</v>
      </c>
    </row>
    <row r="171" spans="1:6" ht="12.75" customHeight="1" x14ac:dyDescent="0.2">
      <c r="A171" s="55">
        <v>3222</v>
      </c>
      <c r="B171" s="87" t="s">
        <v>382</v>
      </c>
      <c r="C171" s="52" t="s">
        <v>383</v>
      </c>
      <c r="D171" s="244">
        <v>51277</v>
      </c>
      <c r="E171" s="312">
        <v>62384.61</v>
      </c>
      <c r="F171" s="54">
        <f t="shared" si="31"/>
        <v>121.66197320436063</v>
      </c>
    </row>
    <row r="172" spans="1:6" ht="12.75" customHeight="1" x14ac:dyDescent="0.2">
      <c r="A172" s="55">
        <v>3223</v>
      </c>
      <c r="B172" s="87" t="s">
        <v>384</v>
      </c>
      <c r="C172" s="52" t="s">
        <v>385</v>
      </c>
      <c r="D172" s="244">
        <v>716310</v>
      </c>
      <c r="E172" s="312">
        <v>1155446.68</v>
      </c>
      <c r="F172" s="54">
        <f t="shared" si="31"/>
        <v>161.30539570856192</v>
      </c>
    </row>
    <row r="173" spans="1:6" ht="12.75" customHeight="1" x14ac:dyDescent="0.2">
      <c r="A173" s="55">
        <v>3224</v>
      </c>
      <c r="B173" s="87" t="s">
        <v>386</v>
      </c>
      <c r="C173" s="52" t="s">
        <v>387</v>
      </c>
      <c r="D173" s="244">
        <v>247235</v>
      </c>
      <c r="E173" s="312">
        <v>198299.62</v>
      </c>
      <c r="F173" s="54">
        <f t="shared" si="31"/>
        <v>80.206936720124574</v>
      </c>
    </row>
    <row r="174" spans="1:6" ht="12.75" customHeight="1" x14ac:dyDescent="0.2">
      <c r="A174" s="55">
        <v>3225</v>
      </c>
      <c r="B174" s="87" t="s">
        <v>388</v>
      </c>
      <c r="C174" s="52" t="s">
        <v>389</v>
      </c>
      <c r="D174" s="244">
        <v>73683</v>
      </c>
      <c r="E174" s="312">
        <v>12104.98</v>
      </c>
      <c r="F174" s="54">
        <f t="shared" si="31"/>
        <v>16.428457038937065</v>
      </c>
    </row>
    <row r="175" spans="1:6" ht="12.75" customHeight="1" x14ac:dyDescent="0.2">
      <c r="A175" s="55">
        <v>3226</v>
      </c>
      <c r="B175" s="87" t="s">
        <v>390</v>
      </c>
      <c r="C175" s="52" t="s">
        <v>391</v>
      </c>
      <c r="D175" s="244"/>
      <c r="E175" s="312"/>
      <c r="F175" s="54" t="str">
        <f t="shared" si="31"/>
        <v>-</v>
      </c>
    </row>
    <row r="176" spans="1:6" ht="12.75" customHeight="1" x14ac:dyDescent="0.2">
      <c r="A176" s="55">
        <v>3227</v>
      </c>
      <c r="B176" s="87" t="s">
        <v>392</v>
      </c>
      <c r="C176" s="52" t="s">
        <v>393</v>
      </c>
      <c r="D176" s="244">
        <v>4774</v>
      </c>
      <c r="E176" s="312">
        <v>2960</v>
      </c>
      <c r="F176" s="54">
        <f t="shared" si="31"/>
        <v>62.002513615416845</v>
      </c>
    </row>
    <row r="177" spans="1:6" ht="12.75" customHeight="1" x14ac:dyDescent="0.2">
      <c r="A177" s="55">
        <v>323</v>
      </c>
      <c r="B177" s="87" t="s">
        <v>394</v>
      </c>
      <c r="C177" s="52" t="s">
        <v>395</v>
      </c>
      <c r="D177" s="53">
        <f t="shared" ref="D177:E177" si="42">SUM(D178:D186)</f>
        <v>2258215</v>
      </c>
      <c r="E177" s="53">
        <f t="shared" si="42"/>
        <v>3476513.1900000004</v>
      </c>
      <c r="F177" s="54">
        <f t="shared" si="31"/>
        <v>153.94961020097736</v>
      </c>
    </row>
    <row r="178" spans="1:6" ht="12.75" customHeight="1" x14ac:dyDescent="0.2">
      <c r="A178" s="55">
        <v>3231</v>
      </c>
      <c r="B178" s="87" t="s">
        <v>396</v>
      </c>
      <c r="C178" s="52" t="s">
        <v>397</v>
      </c>
      <c r="D178" s="244">
        <v>145412</v>
      </c>
      <c r="E178" s="312">
        <v>123305.75</v>
      </c>
      <c r="F178" s="54">
        <f t="shared" si="31"/>
        <v>84.797506395620715</v>
      </c>
    </row>
    <row r="179" spans="1:6" ht="12.75" customHeight="1" x14ac:dyDescent="0.2">
      <c r="A179" s="55">
        <v>3232</v>
      </c>
      <c r="B179" s="87" t="s">
        <v>398</v>
      </c>
      <c r="C179" s="52" t="s">
        <v>399</v>
      </c>
      <c r="D179" s="244">
        <v>889520</v>
      </c>
      <c r="E179" s="312">
        <v>1916355.13</v>
      </c>
      <c r="F179" s="54">
        <f t="shared" si="31"/>
        <v>215.43699186077885</v>
      </c>
    </row>
    <row r="180" spans="1:6" ht="12.75" customHeight="1" x14ac:dyDescent="0.2">
      <c r="A180" s="55">
        <v>3233</v>
      </c>
      <c r="B180" s="87" t="s">
        <v>400</v>
      </c>
      <c r="C180" s="52" t="s">
        <v>401</v>
      </c>
      <c r="D180" s="244">
        <v>21242</v>
      </c>
      <c r="E180" s="312">
        <v>63216.5</v>
      </c>
      <c r="F180" s="54">
        <f t="shared" si="31"/>
        <v>297.60144995763113</v>
      </c>
    </row>
    <row r="181" spans="1:6" ht="12.75" customHeight="1" x14ac:dyDescent="0.2">
      <c r="A181" s="55">
        <v>3234</v>
      </c>
      <c r="B181" s="87" t="s">
        <v>402</v>
      </c>
      <c r="C181" s="52" t="s">
        <v>403</v>
      </c>
      <c r="D181" s="244">
        <v>365850</v>
      </c>
      <c r="E181" s="312">
        <v>377605.7</v>
      </c>
      <c r="F181" s="54">
        <f t="shared" si="31"/>
        <v>103.21325679923466</v>
      </c>
    </row>
    <row r="182" spans="1:6" ht="12.75" customHeight="1" x14ac:dyDescent="0.2">
      <c r="A182" s="55">
        <v>3235</v>
      </c>
      <c r="B182" s="87" t="s">
        <v>404</v>
      </c>
      <c r="C182" s="52" t="s">
        <v>405</v>
      </c>
      <c r="D182" s="244">
        <v>48717</v>
      </c>
      <c r="E182" s="312">
        <v>47416.2</v>
      </c>
      <c r="F182" s="54">
        <f t="shared" si="31"/>
        <v>97.329884845125918</v>
      </c>
    </row>
    <row r="183" spans="1:6" ht="12.75" customHeight="1" x14ac:dyDescent="0.2">
      <c r="A183" s="55">
        <v>3236</v>
      </c>
      <c r="B183" s="87" t="s">
        <v>406</v>
      </c>
      <c r="C183" s="52" t="s">
        <v>407</v>
      </c>
      <c r="D183" s="244">
        <v>38221</v>
      </c>
      <c r="E183" s="312">
        <v>31851.919999999998</v>
      </c>
      <c r="F183" s="54">
        <f t="shared" si="31"/>
        <v>83.33617644750268</v>
      </c>
    </row>
    <row r="184" spans="1:6" ht="12.75" customHeight="1" x14ac:dyDescent="0.2">
      <c r="A184" s="55">
        <v>3237</v>
      </c>
      <c r="B184" s="87" t="s">
        <v>408</v>
      </c>
      <c r="C184" s="52" t="s">
        <v>409</v>
      </c>
      <c r="D184" s="244">
        <v>446957</v>
      </c>
      <c r="E184" s="312">
        <v>728781.77</v>
      </c>
      <c r="F184" s="54">
        <f t="shared" si="31"/>
        <v>163.05411258801183</v>
      </c>
    </row>
    <row r="185" spans="1:6" ht="12.75" customHeight="1" x14ac:dyDescent="0.2">
      <c r="A185" s="55">
        <v>3238</v>
      </c>
      <c r="B185" s="87" t="s">
        <v>410</v>
      </c>
      <c r="C185" s="52" t="s">
        <v>411</v>
      </c>
      <c r="D185" s="244">
        <v>132322</v>
      </c>
      <c r="E185" s="312">
        <v>131164.35</v>
      </c>
      <c r="F185" s="54">
        <f t="shared" si="31"/>
        <v>99.125126585148365</v>
      </c>
    </row>
    <row r="186" spans="1:6" ht="12.75" customHeight="1" x14ac:dyDescent="0.2">
      <c r="A186" s="55">
        <v>3239</v>
      </c>
      <c r="B186" s="87" t="s">
        <v>412</v>
      </c>
      <c r="C186" s="52" t="s">
        <v>413</v>
      </c>
      <c r="D186" s="244">
        <v>169974</v>
      </c>
      <c r="E186" s="312">
        <v>56815.87</v>
      </c>
      <c r="F186" s="54">
        <f t="shared" si="31"/>
        <v>33.426212244225589</v>
      </c>
    </row>
    <row r="187" spans="1:6" ht="12.75" customHeight="1" x14ac:dyDescent="0.2">
      <c r="A187" s="55">
        <v>324</v>
      </c>
      <c r="B187" s="87" t="s">
        <v>414</v>
      </c>
      <c r="C187" s="52" t="s">
        <v>415</v>
      </c>
      <c r="D187" s="244">
        <v>16797</v>
      </c>
      <c r="E187" s="312"/>
      <c r="F187" s="54">
        <f t="shared" si="31"/>
        <v>0</v>
      </c>
    </row>
    <row r="188" spans="1:6" ht="12.75" customHeight="1" x14ac:dyDescent="0.2">
      <c r="A188" s="55">
        <v>329</v>
      </c>
      <c r="B188" s="87" t="s">
        <v>416</v>
      </c>
      <c r="C188" s="52" t="s">
        <v>417</v>
      </c>
      <c r="D188" s="53">
        <f t="shared" ref="D188:E188" si="43">SUM(D189:D195)</f>
        <v>203553</v>
      </c>
      <c r="E188" s="53">
        <f t="shared" si="43"/>
        <v>355806.71</v>
      </c>
      <c r="F188" s="54">
        <f t="shared" si="31"/>
        <v>174.7980673338148</v>
      </c>
    </row>
    <row r="189" spans="1:6" ht="12.75" customHeight="1" x14ac:dyDescent="0.2">
      <c r="A189" s="55">
        <v>3291</v>
      </c>
      <c r="B189" s="234" t="s">
        <v>418</v>
      </c>
      <c r="C189" s="52" t="s">
        <v>419</v>
      </c>
      <c r="D189" s="244">
        <v>86224</v>
      </c>
      <c r="E189" s="312">
        <v>89383.85</v>
      </c>
      <c r="F189" s="54">
        <f t="shared" si="31"/>
        <v>103.66469892373354</v>
      </c>
    </row>
    <row r="190" spans="1:6" ht="12.75" customHeight="1" x14ac:dyDescent="0.2">
      <c r="A190" s="55">
        <v>3292</v>
      </c>
      <c r="B190" s="87" t="s">
        <v>420</v>
      </c>
      <c r="C190" s="52" t="s">
        <v>421</v>
      </c>
      <c r="D190" s="244">
        <v>27304</v>
      </c>
      <c r="E190" s="312">
        <v>31265.99</v>
      </c>
      <c r="F190" s="54">
        <f t="shared" si="31"/>
        <v>114.51065777908001</v>
      </c>
    </row>
    <row r="191" spans="1:6" ht="12.75" customHeight="1" x14ac:dyDescent="0.2">
      <c r="A191" s="55">
        <v>3293</v>
      </c>
      <c r="B191" s="87" t="s">
        <v>422</v>
      </c>
      <c r="C191" s="52" t="s">
        <v>423</v>
      </c>
      <c r="D191" s="244">
        <v>47337</v>
      </c>
      <c r="E191" s="312">
        <v>94619.24</v>
      </c>
      <c r="F191" s="54">
        <f t="shared" si="31"/>
        <v>199.88431882037307</v>
      </c>
    </row>
    <row r="192" spans="1:6" ht="12.75" customHeight="1" x14ac:dyDescent="0.2">
      <c r="A192" s="55">
        <v>3294</v>
      </c>
      <c r="B192" s="87" t="s">
        <v>424</v>
      </c>
      <c r="C192" s="52" t="s">
        <v>425</v>
      </c>
      <c r="D192" s="244">
        <v>18416</v>
      </c>
      <c r="E192" s="312">
        <v>24271.919999999998</v>
      </c>
      <c r="F192" s="54">
        <f t="shared" si="31"/>
        <v>131.79800173761944</v>
      </c>
    </row>
    <row r="193" spans="1:6" ht="12.75" customHeight="1" x14ac:dyDescent="0.2">
      <c r="A193" s="55">
        <v>3295</v>
      </c>
      <c r="B193" s="87" t="s">
        <v>426</v>
      </c>
      <c r="C193" s="52" t="s">
        <v>427</v>
      </c>
      <c r="D193" s="244">
        <v>6491</v>
      </c>
      <c r="E193" s="312">
        <v>12256.75</v>
      </c>
      <c r="F193" s="54">
        <f t="shared" si="31"/>
        <v>188.82683715914342</v>
      </c>
    </row>
    <row r="194" spans="1:6" ht="12.75" customHeight="1" x14ac:dyDescent="0.2">
      <c r="A194" s="55" t="s">
        <v>428</v>
      </c>
      <c r="B194" s="87" t="s">
        <v>429</v>
      </c>
      <c r="C194" s="52" t="s">
        <v>428</v>
      </c>
      <c r="D194" s="244"/>
      <c r="E194" s="312">
        <v>77545</v>
      </c>
      <c r="F194" s="54" t="str">
        <f t="shared" si="31"/>
        <v>-</v>
      </c>
    </row>
    <row r="195" spans="1:6" ht="12.75" customHeight="1" x14ac:dyDescent="0.2">
      <c r="A195" s="55">
        <v>3299</v>
      </c>
      <c r="B195" s="87" t="s">
        <v>430</v>
      </c>
      <c r="C195" s="52" t="s">
        <v>431</v>
      </c>
      <c r="D195" s="244">
        <v>17781</v>
      </c>
      <c r="E195" s="312">
        <v>26463.96</v>
      </c>
      <c r="F195" s="54">
        <f t="shared" si="31"/>
        <v>148.83279905517125</v>
      </c>
    </row>
    <row r="196" spans="1:6" ht="12.75" customHeight="1" x14ac:dyDescent="0.2">
      <c r="A196" s="55">
        <v>34</v>
      </c>
      <c r="B196" s="234" t="s">
        <v>432</v>
      </c>
      <c r="C196" s="52" t="s">
        <v>433</v>
      </c>
      <c r="D196" s="53">
        <f t="shared" ref="D196:E196" si="44">D197+D202+D210</f>
        <v>91018</v>
      </c>
      <c r="E196" s="53">
        <f t="shared" si="44"/>
        <v>28257.54</v>
      </c>
      <c r="F196" s="54">
        <f t="shared" si="31"/>
        <v>31.046100771276013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17925</v>
      </c>
      <c r="E202" s="53">
        <f t="shared" si="46"/>
        <v>3750.79</v>
      </c>
      <c r="F202" s="54">
        <f t="shared" si="31"/>
        <v>20.924909344490931</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v>17925</v>
      </c>
      <c r="E205" s="312">
        <v>3750.79</v>
      </c>
      <c r="F205" s="54">
        <f t="shared" si="31"/>
        <v>20.924909344490931</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73093</v>
      </c>
      <c r="E210" s="53">
        <f t="shared" si="47"/>
        <v>24506.75</v>
      </c>
      <c r="F210" s="54">
        <f t="shared" si="31"/>
        <v>33.528176432763743</v>
      </c>
    </row>
    <row r="211" spans="1:6" ht="12.75" customHeight="1" x14ac:dyDescent="0.2">
      <c r="A211" s="55">
        <v>3431</v>
      </c>
      <c r="B211" s="234" t="s">
        <v>462</v>
      </c>
      <c r="C211" s="52" t="s">
        <v>463</v>
      </c>
      <c r="D211" s="244">
        <v>22864</v>
      </c>
      <c r="E211" s="312">
        <v>22479.95</v>
      </c>
      <c r="F211" s="54">
        <f t="shared" si="31"/>
        <v>98.320285164450667</v>
      </c>
    </row>
    <row r="212" spans="1:6" ht="12.75" customHeight="1" x14ac:dyDescent="0.2">
      <c r="A212" s="55">
        <v>3432</v>
      </c>
      <c r="B212" s="87" t="s">
        <v>464</v>
      </c>
      <c r="C212" s="52" t="s">
        <v>465</v>
      </c>
      <c r="D212" s="244"/>
      <c r="E212" s="312"/>
      <c r="F212" s="54" t="str">
        <f t="shared" si="31"/>
        <v>-</v>
      </c>
    </row>
    <row r="213" spans="1:6" ht="12.75" customHeight="1" x14ac:dyDescent="0.2">
      <c r="A213" s="55">
        <v>3433</v>
      </c>
      <c r="B213" s="87" t="s">
        <v>466</v>
      </c>
      <c r="C213" s="52" t="s">
        <v>467</v>
      </c>
      <c r="D213" s="244">
        <v>5294</v>
      </c>
      <c r="E213" s="312">
        <v>1427.94</v>
      </c>
      <c r="F213" s="54">
        <f t="shared" si="31"/>
        <v>26.972799395542125</v>
      </c>
    </row>
    <row r="214" spans="1:6" ht="12.75" customHeight="1" x14ac:dyDescent="0.2">
      <c r="A214" s="55">
        <v>3434</v>
      </c>
      <c r="B214" s="87" t="s">
        <v>468</v>
      </c>
      <c r="C214" s="52" t="s">
        <v>469</v>
      </c>
      <c r="D214" s="244">
        <v>44935</v>
      </c>
      <c r="E214" s="312">
        <v>598.86</v>
      </c>
      <c r="F214" s="54">
        <f t="shared" si="31"/>
        <v>1.3327250472905308</v>
      </c>
    </row>
    <row r="215" spans="1:6" ht="12.75" customHeight="1" x14ac:dyDescent="0.2">
      <c r="A215" s="55">
        <v>35</v>
      </c>
      <c r="B215" s="87" t="s">
        <v>470</v>
      </c>
      <c r="C215" s="52" t="s">
        <v>471</v>
      </c>
      <c r="D215" s="53">
        <f t="shared" ref="D215:E215" si="48">D216+D219+D223</f>
        <v>0</v>
      </c>
      <c r="E215" s="53">
        <f t="shared" si="48"/>
        <v>362980</v>
      </c>
      <c r="F215" s="54" t="str">
        <f t="shared" si="31"/>
        <v>-</v>
      </c>
    </row>
    <row r="216" spans="1:6" ht="12.75" customHeight="1" x14ac:dyDescent="0.2">
      <c r="A216" s="55">
        <v>351</v>
      </c>
      <c r="B216" s="87" t="s">
        <v>472</v>
      </c>
      <c r="C216" s="52" t="s">
        <v>473</v>
      </c>
      <c r="D216" s="53">
        <f t="shared" ref="D216:E216" si="49">SUM(D217:D218)</f>
        <v>0</v>
      </c>
      <c r="E216" s="53">
        <f t="shared" si="49"/>
        <v>362980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312">
        <v>362980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4200</v>
      </c>
      <c r="E224" s="53">
        <f t="shared" si="51"/>
        <v>0</v>
      </c>
      <c r="F224" s="54">
        <f t="shared" ref="F224:F235" si="52">IF(D224&lt;&gt;0,IF(E224/D224&gt;=100,"&gt;&gt;100",E224/D224*100),"-")</f>
        <v>0</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4200</v>
      </c>
      <c r="E231" s="53">
        <f t="shared" si="55"/>
        <v>0</v>
      </c>
      <c r="F231" s="54">
        <f t="shared" si="52"/>
        <v>0</v>
      </c>
    </row>
    <row r="232" spans="1:6" ht="12.75" customHeight="1" x14ac:dyDescent="0.2">
      <c r="A232" s="55">
        <v>3631</v>
      </c>
      <c r="B232" s="87" t="s">
        <v>504</v>
      </c>
      <c r="C232" s="52" t="s">
        <v>505</v>
      </c>
      <c r="D232" s="244">
        <v>4200</v>
      </c>
      <c r="E232" s="244"/>
      <c r="F232" s="54">
        <f t="shared" si="52"/>
        <v>0</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312">
        <v>0</v>
      </c>
      <c r="F241" s="54" t="str">
        <f t="shared" si="59"/>
        <v>-</v>
      </c>
    </row>
    <row r="242" spans="1:6" ht="24" x14ac:dyDescent="0.2">
      <c r="A242" s="55">
        <v>3673</v>
      </c>
      <c r="B242" s="87" t="s">
        <v>524</v>
      </c>
      <c r="C242" s="52" t="s">
        <v>525</v>
      </c>
      <c r="D242" s="244"/>
      <c r="E242" s="312">
        <v>0</v>
      </c>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367754</v>
      </c>
      <c r="E252" s="53">
        <f t="shared" si="63"/>
        <v>356234.19</v>
      </c>
      <c r="F252" s="54">
        <f t="shared" ref="F252:F258" si="64">IF(D252&lt;&gt;0,IF(E252/D252&gt;=100,"&gt;&gt;100",E252/D252*100),"-")</f>
        <v>96.867522854951943</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367754</v>
      </c>
      <c r="E259" s="53">
        <f t="shared" si="66"/>
        <v>356234.19</v>
      </c>
      <c r="F259" s="54">
        <f t="shared" ref="F259:F262" si="67">IF(D259&lt;&gt;0,IF(E259/D259&gt;=100,"&gt;&gt;100",E259/D259*100),"-")</f>
        <v>96.867522854951943</v>
      </c>
    </row>
    <row r="260" spans="1:6" ht="12.75" customHeight="1" x14ac:dyDescent="0.2">
      <c r="A260" s="55">
        <v>3721</v>
      </c>
      <c r="B260" s="87" t="s">
        <v>556</v>
      </c>
      <c r="C260" s="52" t="s">
        <v>557</v>
      </c>
      <c r="D260" s="244">
        <v>274608</v>
      </c>
      <c r="E260" s="312">
        <v>254350.19</v>
      </c>
      <c r="F260" s="54">
        <f t="shared" si="67"/>
        <v>92.623008069684786</v>
      </c>
    </row>
    <row r="261" spans="1:6" ht="12.75" customHeight="1" x14ac:dyDescent="0.2">
      <c r="A261" s="55">
        <v>3722</v>
      </c>
      <c r="B261" s="87" t="s">
        <v>558</v>
      </c>
      <c r="C261" s="52" t="s">
        <v>559</v>
      </c>
      <c r="D261" s="244">
        <v>93146</v>
      </c>
      <c r="E261" s="312">
        <v>101884</v>
      </c>
      <c r="F261" s="54">
        <f t="shared" si="67"/>
        <v>109.38097180769975</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474885</v>
      </c>
      <c r="E263" s="53">
        <f t="shared" si="68"/>
        <v>614609.65</v>
      </c>
      <c r="F263" s="54">
        <f t="shared" ref="F263:F267" si="69">IF(D263&lt;&gt;0,IF(E263/D263&gt;=100,"&gt;&gt;100",E263/D263*100),"-")</f>
        <v>129.42283921370438</v>
      </c>
    </row>
    <row r="264" spans="1:6" ht="12.75" customHeight="1" x14ac:dyDescent="0.2">
      <c r="A264" s="55">
        <v>381</v>
      </c>
      <c r="B264" s="87" t="s">
        <v>564</v>
      </c>
      <c r="C264" s="52" t="s">
        <v>565</v>
      </c>
      <c r="D264" s="53">
        <f t="shared" ref="D264:E264" si="70">SUM(D265:D267)</f>
        <v>412175</v>
      </c>
      <c r="E264" s="53">
        <f t="shared" si="70"/>
        <v>552055.17000000004</v>
      </c>
      <c r="F264" s="54">
        <f t="shared" si="69"/>
        <v>133.9370825498878</v>
      </c>
    </row>
    <row r="265" spans="1:6" ht="12.75" customHeight="1" x14ac:dyDescent="0.2">
      <c r="A265" s="55">
        <v>3811</v>
      </c>
      <c r="B265" s="87" t="s">
        <v>566</v>
      </c>
      <c r="C265" s="52" t="s">
        <v>567</v>
      </c>
      <c r="D265" s="244">
        <v>412175</v>
      </c>
      <c r="E265" s="312">
        <v>552055.17000000004</v>
      </c>
      <c r="F265" s="54">
        <f t="shared" si="69"/>
        <v>133.9370825498878</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62710</v>
      </c>
      <c r="E273" s="53">
        <f t="shared" si="73"/>
        <v>62554.48</v>
      </c>
      <c r="F273" s="54">
        <f t="shared" ref="F273:F284" si="74">IF(D273&lt;&gt;0,IF(E273/D273&gt;=100,"&gt;&gt;100",E273/D273*100),"-")</f>
        <v>99.75200127571361</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312">
        <v>62554.48</v>
      </c>
      <c r="F277" s="54" t="str">
        <f t="shared" si="74"/>
        <v>-</v>
      </c>
    </row>
    <row r="278" spans="1:6" ht="12.75" customHeight="1" x14ac:dyDescent="0.2">
      <c r="A278" s="55" t="s">
        <v>592</v>
      </c>
      <c r="B278" s="87" t="s">
        <v>340</v>
      </c>
      <c r="C278" s="52" t="s">
        <v>592</v>
      </c>
      <c r="D278" s="244">
        <v>62710</v>
      </c>
      <c r="E278" s="244"/>
      <c r="F278" s="54">
        <f t="shared" si="74"/>
        <v>0</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7667626</v>
      </c>
      <c r="E289" s="53">
        <f t="shared" si="79"/>
        <v>9537637.4299999997</v>
      </c>
      <c r="F289" s="54">
        <f t="shared" si="76"/>
        <v>124.3884017034738</v>
      </c>
    </row>
    <row r="290" spans="1:6" ht="12.75" customHeight="1" x14ac:dyDescent="0.2">
      <c r="A290" s="55" t="s">
        <v>605</v>
      </c>
      <c r="B290" s="87" t="s">
        <v>616</v>
      </c>
      <c r="C290" s="52" t="s">
        <v>617</v>
      </c>
      <c r="D290" s="53">
        <f>IF(D6&gt;=D289,D6-D289,0)</f>
        <v>3177383</v>
      </c>
      <c r="E290" s="53">
        <f>IF(E6&gt;=E289,E6-E289,0)</f>
        <v>5550667.1900000013</v>
      </c>
      <c r="F290" s="54">
        <f t="shared" si="76"/>
        <v>174.6930473915169</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34733671</v>
      </c>
      <c r="E292" s="312">
        <v>517672.7</v>
      </c>
      <c r="F292" s="54">
        <f t="shared" si="76"/>
        <v>1.4904059521954935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16630</v>
      </c>
      <c r="E294" s="244">
        <v>16630</v>
      </c>
      <c r="F294" s="54">
        <f t="shared" si="76"/>
        <v>100</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7" t="s">
        <v>630</v>
      </c>
      <c r="B297" s="358"/>
      <c r="C297" s="221"/>
      <c r="D297" s="60"/>
      <c r="E297" s="60"/>
      <c r="F297" s="61"/>
    </row>
    <row r="298" spans="1:6" ht="12.75" customHeight="1" x14ac:dyDescent="0.2">
      <c r="A298" s="55">
        <v>7</v>
      </c>
      <c r="B298" s="87" t="s">
        <v>631</v>
      </c>
      <c r="C298" s="52" t="s">
        <v>632</v>
      </c>
      <c r="D298" s="53">
        <f t="shared" ref="D298:E298" si="80">D299+D311+D344+D348</f>
        <v>1051110</v>
      </c>
      <c r="E298" s="53">
        <f t="shared" si="80"/>
        <v>5957348.9000000004</v>
      </c>
      <c r="F298" s="54">
        <f t="shared" ref="F298:F418" si="81">IF(D298&lt;&gt;0,IF(E298/D298&gt;=100,"&gt;&gt;100",E298/D298*100),"-")</f>
        <v>566.76740778795761</v>
      </c>
    </row>
    <row r="299" spans="1:6" ht="12.75" customHeight="1" x14ac:dyDescent="0.2">
      <c r="A299" s="55">
        <v>71</v>
      </c>
      <c r="B299" s="87" t="s">
        <v>633</v>
      </c>
      <c r="C299" s="52" t="s">
        <v>634</v>
      </c>
      <c r="D299" s="53">
        <f t="shared" ref="D299:E299" si="82">D300+D304</f>
        <v>1044378</v>
      </c>
      <c r="E299" s="53">
        <f t="shared" si="82"/>
        <v>5953503.4000000004</v>
      </c>
      <c r="F299" s="54">
        <f t="shared" si="81"/>
        <v>570.05254802379989</v>
      </c>
    </row>
    <row r="300" spans="1:6" ht="24" x14ac:dyDescent="0.2">
      <c r="A300" s="55">
        <v>711</v>
      </c>
      <c r="B300" s="87" t="s">
        <v>635</v>
      </c>
      <c r="C300" s="52" t="s">
        <v>636</v>
      </c>
      <c r="D300" s="53">
        <f t="shared" ref="D300:E300" si="83">SUM(D301:D303)</f>
        <v>1044378</v>
      </c>
      <c r="E300" s="53">
        <f t="shared" si="83"/>
        <v>5953503.4000000004</v>
      </c>
      <c r="F300" s="54">
        <f t="shared" si="81"/>
        <v>570.05254802379989</v>
      </c>
    </row>
    <row r="301" spans="1:6" ht="12.75" customHeight="1" x14ac:dyDescent="0.2">
      <c r="A301" s="55">
        <v>7111</v>
      </c>
      <c r="B301" s="87" t="s">
        <v>637</v>
      </c>
      <c r="C301" s="52" t="s">
        <v>638</v>
      </c>
      <c r="D301" s="244">
        <v>1044378</v>
      </c>
      <c r="E301" s="312">
        <v>5953503.4000000004</v>
      </c>
      <c r="F301" s="54">
        <f t="shared" si="81"/>
        <v>570.05254802379989</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6732</v>
      </c>
      <c r="E311" s="53">
        <f t="shared" si="85"/>
        <v>3845.5</v>
      </c>
      <c r="F311" s="54">
        <f t="shared" si="81"/>
        <v>57.122697563874034</v>
      </c>
    </row>
    <row r="312" spans="1:6" ht="12.75" customHeight="1" x14ac:dyDescent="0.2">
      <c r="A312" s="55">
        <v>721</v>
      </c>
      <c r="B312" s="87" t="s">
        <v>659</v>
      </c>
      <c r="C312" s="52" t="s">
        <v>660</v>
      </c>
      <c r="D312" s="53">
        <f t="shared" ref="D312:E312" si="86">SUM(D313:D316)</f>
        <v>5479</v>
      </c>
      <c r="E312" s="53">
        <f t="shared" si="86"/>
        <v>3845.5</v>
      </c>
      <c r="F312" s="54">
        <f t="shared" si="81"/>
        <v>70.186165358642086</v>
      </c>
    </row>
    <row r="313" spans="1:6" ht="12.75" customHeight="1" x14ac:dyDescent="0.2">
      <c r="A313" s="55">
        <v>7211</v>
      </c>
      <c r="B313" s="87" t="s">
        <v>661</v>
      </c>
      <c r="C313" s="52" t="s">
        <v>662</v>
      </c>
      <c r="D313" s="244">
        <v>5479</v>
      </c>
      <c r="E313" s="312">
        <v>3845.5</v>
      </c>
      <c r="F313" s="54">
        <f t="shared" si="81"/>
        <v>70.186165358642086</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1253</v>
      </c>
      <c r="E331" s="53">
        <f t="shared" si="89"/>
        <v>0</v>
      </c>
      <c r="F331" s="54">
        <f t="shared" si="81"/>
        <v>0</v>
      </c>
    </row>
    <row r="332" spans="1:6" ht="12.75" customHeight="1" x14ac:dyDescent="0.2">
      <c r="A332" s="55">
        <v>7241</v>
      </c>
      <c r="B332" s="87" t="s">
        <v>699</v>
      </c>
      <c r="C332" s="52" t="s">
        <v>700</v>
      </c>
      <c r="D332" s="244">
        <v>1253</v>
      </c>
      <c r="E332" s="244"/>
      <c r="F332" s="54">
        <f t="shared" si="81"/>
        <v>0</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2672024</v>
      </c>
      <c r="E350" s="53">
        <f t="shared" si="95"/>
        <v>6174827.9199999981</v>
      </c>
      <c r="F350" s="54">
        <f t="shared" si="81"/>
        <v>231.09178360673403</v>
      </c>
    </row>
    <row r="351" spans="1:6" ht="12.75" customHeight="1" x14ac:dyDescent="0.2">
      <c r="A351" s="55">
        <v>41</v>
      </c>
      <c r="B351" s="87" t="s">
        <v>737</v>
      </c>
      <c r="C351" s="52" t="s">
        <v>738</v>
      </c>
      <c r="D351" s="53">
        <f t="shared" ref="D351:E351" si="96">D352+D356</f>
        <v>0</v>
      </c>
      <c r="E351" s="53">
        <f t="shared" si="96"/>
        <v>993818.02</v>
      </c>
      <c r="F351" s="54" t="str">
        <f t="shared" si="81"/>
        <v>-</v>
      </c>
    </row>
    <row r="352" spans="1:6" ht="12.75" customHeight="1" x14ac:dyDescent="0.2">
      <c r="A352" s="55">
        <v>411</v>
      </c>
      <c r="B352" s="87" t="s">
        <v>739</v>
      </c>
      <c r="C352" s="52" t="s">
        <v>740</v>
      </c>
      <c r="D352" s="53">
        <f t="shared" ref="D352:E352" si="97">SUM(D353:D355)</f>
        <v>0</v>
      </c>
      <c r="E352" s="53">
        <f t="shared" si="97"/>
        <v>127291.63</v>
      </c>
      <c r="F352" s="54" t="str">
        <f t="shared" si="81"/>
        <v>-</v>
      </c>
    </row>
    <row r="353" spans="1:6" ht="12.75" customHeight="1" x14ac:dyDescent="0.2">
      <c r="A353" s="55">
        <v>4111</v>
      </c>
      <c r="B353" s="87" t="s">
        <v>637</v>
      </c>
      <c r="C353" s="52" t="s">
        <v>741</v>
      </c>
      <c r="D353" s="244"/>
      <c r="E353" s="312">
        <v>127291.63</v>
      </c>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866526.39</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312">
        <v>866526.39</v>
      </c>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1996192</v>
      </c>
      <c r="E363" s="53">
        <f t="shared" si="99"/>
        <v>4939859.8999999985</v>
      </c>
      <c r="F363" s="54">
        <f t="shared" si="81"/>
        <v>247.46416677353676</v>
      </c>
    </row>
    <row r="364" spans="1:6" ht="12.75" customHeight="1" x14ac:dyDescent="0.2">
      <c r="A364" s="55">
        <v>421</v>
      </c>
      <c r="B364" s="87" t="s">
        <v>755</v>
      </c>
      <c r="C364" s="52" t="s">
        <v>756</v>
      </c>
      <c r="D364" s="53">
        <f t="shared" ref="D364:E364" si="100">SUM(D365:D368)</f>
        <v>1585992</v>
      </c>
      <c r="E364" s="53">
        <f t="shared" si="100"/>
        <v>4405980.5999999996</v>
      </c>
      <c r="F364" s="54">
        <f t="shared" si="81"/>
        <v>277.80597884478607</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71695</v>
      </c>
      <c r="E366" s="312">
        <v>38750</v>
      </c>
      <c r="F366" s="54">
        <f t="shared" si="81"/>
        <v>54.048399469976985</v>
      </c>
    </row>
    <row r="367" spans="1:6" ht="12.75" customHeight="1" x14ac:dyDescent="0.2">
      <c r="A367" s="55">
        <v>4213</v>
      </c>
      <c r="B367" s="87" t="s">
        <v>665</v>
      </c>
      <c r="C367" s="52" t="s">
        <v>759</v>
      </c>
      <c r="D367" s="244">
        <v>520449</v>
      </c>
      <c r="E367" s="312">
        <v>2575193.14</v>
      </c>
      <c r="F367" s="54">
        <f t="shared" si="81"/>
        <v>494.80220732482917</v>
      </c>
    </row>
    <row r="368" spans="1:6" ht="12.75" customHeight="1" x14ac:dyDescent="0.2">
      <c r="A368" s="55">
        <v>4214</v>
      </c>
      <c r="B368" s="87" t="s">
        <v>667</v>
      </c>
      <c r="C368" s="52" t="s">
        <v>760</v>
      </c>
      <c r="D368" s="244">
        <v>993848</v>
      </c>
      <c r="E368" s="312">
        <v>1792037.46</v>
      </c>
      <c r="F368" s="54">
        <f t="shared" si="81"/>
        <v>180.31303177145801</v>
      </c>
    </row>
    <row r="369" spans="1:6" ht="12.75" customHeight="1" x14ac:dyDescent="0.2">
      <c r="A369" s="55">
        <v>422</v>
      </c>
      <c r="B369" s="87" t="s">
        <v>761</v>
      </c>
      <c r="C369" s="52" t="s">
        <v>762</v>
      </c>
      <c r="D369" s="53">
        <f t="shared" ref="D369:E369" si="101">SUM(D370:D377)</f>
        <v>135538</v>
      </c>
      <c r="E369" s="53">
        <f t="shared" si="101"/>
        <v>149725.43</v>
      </c>
      <c r="F369" s="54">
        <f t="shared" si="81"/>
        <v>110.46749251132523</v>
      </c>
    </row>
    <row r="370" spans="1:6" ht="12.75" customHeight="1" x14ac:dyDescent="0.2">
      <c r="A370" s="55">
        <v>4221</v>
      </c>
      <c r="B370" s="87" t="s">
        <v>671</v>
      </c>
      <c r="C370" s="52" t="s">
        <v>763</v>
      </c>
      <c r="D370" s="244">
        <v>29849</v>
      </c>
      <c r="E370" s="312">
        <v>17993.04</v>
      </c>
      <c r="F370" s="54">
        <f t="shared" si="81"/>
        <v>60.28021039230795</v>
      </c>
    </row>
    <row r="371" spans="1:6" ht="12.75" customHeight="1" x14ac:dyDescent="0.2">
      <c r="A371" s="55">
        <v>4222</v>
      </c>
      <c r="B371" s="87" t="s">
        <v>764</v>
      </c>
      <c r="C371" s="52" t="s">
        <v>765</v>
      </c>
      <c r="D371" s="244"/>
      <c r="E371" s="312">
        <v>1843.32</v>
      </c>
      <c r="F371" s="54" t="str">
        <f t="shared" si="81"/>
        <v>-</v>
      </c>
    </row>
    <row r="372" spans="1:6" ht="12.75" customHeight="1" x14ac:dyDescent="0.2">
      <c r="A372" s="55">
        <v>4223</v>
      </c>
      <c r="B372" s="87" t="s">
        <v>675</v>
      </c>
      <c r="C372" s="52" t="s">
        <v>766</v>
      </c>
      <c r="D372" s="244">
        <v>4688</v>
      </c>
      <c r="E372" s="312"/>
      <c r="F372" s="54">
        <f t="shared" si="81"/>
        <v>0</v>
      </c>
    </row>
    <row r="373" spans="1:6" ht="12.75" customHeight="1" x14ac:dyDescent="0.2">
      <c r="A373" s="55">
        <v>4224</v>
      </c>
      <c r="B373" s="87" t="s">
        <v>677</v>
      </c>
      <c r="C373" s="52" t="s">
        <v>767</v>
      </c>
      <c r="D373" s="244">
        <v>7889</v>
      </c>
      <c r="E373" s="312">
        <v>21656.94</v>
      </c>
      <c r="F373" s="54">
        <f t="shared" si="81"/>
        <v>274.5207250602104</v>
      </c>
    </row>
    <row r="374" spans="1:6" ht="12.75" customHeight="1" x14ac:dyDescent="0.2">
      <c r="A374" s="55">
        <v>4225</v>
      </c>
      <c r="B374" s="87" t="s">
        <v>679</v>
      </c>
      <c r="C374" s="52" t="s">
        <v>768</v>
      </c>
      <c r="D374" s="244"/>
      <c r="E374" s="312"/>
      <c r="F374" s="54" t="str">
        <f t="shared" si="81"/>
        <v>-</v>
      </c>
    </row>
    <row r="375" spans="1:6" ht="12.75" customHeight="1" x14ac:dyDescent="0.2">
      <c r="A375" s="55">
        <v>4226</v>
      </c>
      <c r="B375" s="87" t="s">
        <v>681</v>
      </c>
      <c r="C375" s="52" t="s">
        <v>769</v>
      </c>
      <c r="D375" s="244"/>
      <c r="E375" s="312"/>
      <c r="F375" s="54" t="str">
        <f t="shared" si="81"/>
        <v>-</v>
      </c>
    </row>
    <row r="376" spans="1:6" ht="12.75" customHeight="1" x14ac:dyDescent="0.2">
      <c r="A376" s="55">
        <v>4227</v>
      </c>
      <c r="B376" s="234" t="s">
        <v>683</v>
      </c>
      <c r="C376" s="52" t="s">
        <v>770</v>
      </c>
      <c r="D376" s="244">
        <v>93112</v>
      </c>
      <c r="E376" s="312">
        <v>108232.13</v>
      </c>
      <c r="F376" s="54">
        <f t="shared" si="81"/>
        <v>116.23864807973195</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89837</v>
      </c>
      <c r="E383" s="53">
        <f t="shared" si="103"/>
        <v>50787.27</v>
      </c>
      <c r="F383" s="54">
        <f t="shared" si="81"/>
        <v>56.532686977525955</v>
      </c>
    </row>
    <row r="384" spans="1:6" ht="12.75" customHeight="1" x14ac:dyDescent="0.2">
      <c r="A384" s="55">
        <v>4241</v>
      </c>
      <c r="B384" s="87" t="s">
        <v>780</v>
      </c>
      <c r="C384" s="52" t="s">
        <v>781</v>
      </c>
      <c r="D384" s="244">
        <v>89837</v>
      </c>
      <c r="E384" s="244">
        <v>50787.27</v>
      </c>
      <c r="F384" s="54">
        <f t="shared" si="81"/>
        <v>56.532686977525955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184825</v>
      </c>
      <c r="E391" s="53">
        <f t="shared" si="105"/>
        <v>333366.59999999998</v>
      </c>
      <c r="F391" s="54">
        <f t="shared" si="81"/>
        <v>180.3687812795888</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v>54375</v>
      </c>
      <c r="E394" s="312">
        <v>36250</v>
      </c>
      <c r="F394" s="54">
        <f t="shared" si="81"/>
        <v>66.666666666666657</v>
      </c>
    </row>
    <row r="395" spans="1:6" ht="12.75" customHeight="1" x14ac:dyDescent="0.2">
      <c r="A395" s="55">
        <v>4264</v>
      </c>
      <c r="B395" s="87" t="s">
        <v>721</v>
      </c>
      <c r="C395" s="52" t="s">
        <v>795</v>
      </c>
      <c r="D395" s="244">
        <v>130450</v>
      </c>
      <c r="E395" s="312">
        <v>297116.59999999998</v>
      </c>
      <c r="F395" s="54">
        <f t="shared" si="81"/>
        <v>227.76282100421614</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675832</v>
      </c>
      <c r="E402" s="53">
        <f t="shared" si="109"/>
        <v>241150</v>
      </c>
      <c r="F402" s="54">
        <f t="shared" si="81"/>
        <v>35.681944625291493</v>
      </c>
    </row>
    <row r="403" spans="1:6" ht="12.75" customHeight="1" x14ac:dyDescent="0.2">
      <c r="A403" s="55">
        <v>451</v>
      </c>
      <c r="B403" s="87" t="s">
        <v>808</v>
      </c>
      <c r="C403" s="52" t="s">
        <v>809</v>
      </c>
      <c r="D403" s="244">
        <v>675832</v>
      </c>
      <c r="E403" s="312">
        <v>241150</v>
      </c>
      <c r="F403" s="54">
        <f t="shared" si="81"/>
        <v>35.681944625291493</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1620914</v>
      </c>
      <c r="E408" s="53">
        <f t="shared" si="111"/>
        <v>217479.01999999769</v>
      </c>
      <c r="F408" s="54">
        <f t="shared" si="81"/>
        <v>13.417060991514521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31851163</v>
      </c>
      <c r="E410" s="244"/>
      <c r="F410" s="54">
        <f t="shared" si="81"/>
        <v>0</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11896119</v>
      </c>
      <c r="E412" s="53">
        <f>E6+E298</f>
        <v>21045653.520000003</v>
      </c>
      <c r="F412" s="54">
        <f t="shared" si="81"/>
        <v>176.91192833561939</v>
      </c>
    </row>
    <row r="413" spans="1:6" ht="12.75" customHeight="1" x14ac:dyDescent="0.2">
      <c r="A413" s="55" t="s">
        <v>605</v>
      </c>
      <c r="B413" s="87" t="s">
        <v>828</v>
      </c>
      <c r="C413" s="52" t="s">
        <v>829</v>
      </c>
      <c r="D413" s="53">
        <f t="shared" ref="D413:E413" si="112">D289+D350</f>
        <v>10339650</v>
      </c>
      <c r="E413" s="53">
        <f t="shared" si="112"/>
        <v>15712465.349999998</v>
      </c>
      <c r="F413" s="54">
        <f t="shared" si="81"/>
        <v>151.96322264293275</v>
      </c>
    </row>
    <row r="414" spans="1:6" ht="12.75" customHeight="1" x14ac:dyDescent="0.2">
      <c r="A414" s="55" t="s">
        <v>605</v>
      </c>
      <c r="B414" s="87" t="s">
        <v>830</v>
      </c>
      <c r="C414" s="52" t="s">
        <v>831</v>
      </c>
      <c r="D414" s="53">
        <f t="shared" ref="D414:E414" si="113">IF(D412&gt;=D413,D412-D413,0)</f>
        <v>1556469</v>
      </c>
      <c r="E414" s="53">
        <f t="shared" si="113"/>
        <v>5333188.1700000055</v>
      </c>
      <c r="F414" s="54">
        <f t="shared" si="81"/>
        <v>342.64660394778213</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2882508</v>
      </c>
      <c r="E416" s="53">
        <f t="shared" si="115"/>
        <v>517672.7</v>
      </c>
      <c r="F416" s="54">
        <f t="shared" si="81"/>
        <v>17.959107138644541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16630</v>
      </c>
      <c r="E418" s="64">
        <f t="shared" si="117"/>
        <v>16630</v>
      </c>
      <c r="F418" s="59">
        <f t="shared" si="81"/>
        <v>100</v>
      </c>
    </row>
    <row r="419" spans="1:6" s="77" customFormat="1" ht="20.100000000000001" customHeight="1" x14ac:dyDescent="0.2">
      <c r="A419" s="357" t="s">
        <v>842</v>
      </c>
      <c r="B419" s="358"/>
      <c r="C419" s="221"/>
      <c r="D419" s="60"/>
      <c r="E419" s="60"/>
      <c r="F419" s="61"/>
    </row>
    <row r="420" spans="1:6" ht="12.75" customHeight="1" x14ac:dyDescent="0.2">
      <c r="A420" s="55">
        <v>8</v>
      </c>
      <c r="B420" s="87" t="s">
        <v>843</v>
      </c>
      <c r="C420" s="52" t="s">
        <v>844</v>
      </c>
      <c r="D420" s="53">
        <f t="shared" ref="D420:E420" si="118">D421+D459+D472+D484+D515</f>
        <v>1500000</v>
      </c>
      <c r="E420" s="53">
        <f t="shared" si="118"/>
        <v>0</v>
      </c>
      <c r="F420" s="54">
        <f t="shared" ref="F420:F647" si="119">IF(D420&lt;&gt;0,IF(E420/D420&gt;=100,"&gt;&gt;100",E420/D420*100),"-")</f>
        <v>0</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1500000</v>
      </c>
      <c r="E484" s="53">
        <f t="shared" si="137"/>
        <v>0</v>
      </c>
      <c r="F484" s="54">
        <f t="shared" si="119"/>
        <v>0</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1500000</v>
      </c>
      <c r="E495" s="53">
        <f t="shared" si="140"/>
        <v>0</v>
      </c>
      <c r="F495" s="54">
        <f t="shared" si="119"/>
        <v>0</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v>1500000</v>
      </c>
      <c r="E498" s="244"/>
      <c r="F498" s="54">
        <f t="shared" si="119"/>
        <v>0</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429091</v>
      </c>
      <c r="E528" s="53">
        <f t="shared" si="148"/>
        <v>1721210.12</v>
      </c>
      <c r="F528" s="54">
        <f t="shared" si="119"/>
        <v>401.12939213360335</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20000</v>
      </c>
      <c r="E580" s="53">
        <f t="shared" si="162"/>
        <v>0</v>
      </c>
      <c r="F580" s="54">
        <f t="shared" si="119"/>
        <v>0</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20000</v>
      </c>
      <c r="E585" s="53">
        <f t="shared" si="164"/>
        <v>0</v>
      </c>
      <c r="F585" s="54">
        <f t="shared" si="119"/>
        <v>0</v>
      </c>
    </row>
    <row r="586" spans="1:6" ht="12.75" customHeight="1" x14ac:dyDescent="0.2">
      <c r="A586" s="55">
        <v>5321</v>
      </c>
      <c r="B586" s="87" t="s">
        <v>1167</v>
      </c>
      <c r="C586" s="52" t="s">
        <v>1168</v>
      </c>
      <c r="D586" s="244">
        <v>20000</v>
      </c>
      <c r="E586" s="244"/>
      <c r="F586" s="54">
        <f t="shared" si="119"/>
        <v>0</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409091</v>
      </c>
      <c r="E593" s="53">
        <f t="shared" si="167"/>
        <v>1721210.12</v>
      </c>
      <c r="F593" s="54">
        <f t="shared" si="119"/>
        <v>420.74015805774269</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409091</v>
      </c>
      <c r="E605" s="53">
        <f t="shared" si="171"/>
        <v>1090909.1200000001</v>
      </c>
      <c r="F605" s="54">
        <f t="shared" si="119"/>
        <v>266.66661451853014</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v>409091</v>
      </c>
      <c r="E608" s="312">
        <v>1090909.1200000001</v>
      </c>
      <c r="F608" s="54">
        <f t="shared" si="119"/>
        <v>266.66661451853014</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630301</v>
      </c>
      <c r="F617" s="54" t="str">
        <f t="shared" si="119"/>
        <v>-</v>
      </c>
    </row>
    <row r="618" spans="1:6" ht="12.75" customHeight="1" x14ac:dyDescent="0.2">
      <c r="A618" s="55">
        <v>5471</v>
      </c>
      <c r="B618" s="87" t="s">
        <v>1230</v>
      </c>
      <c r="C618" s="52" t="s">
        <v>1231</v>
      </c>
      <c r="D618" s="244"/>
      <c r="E618" s="312">
        <v>630301</v>
      </c>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1070909</v>
      </c>
      <c r="E635" s="53">
        <f t="shared" si="178"/>
        <v>0</v>
      </c>
      <c r="F635" s="54">
        <f t="shared" si="119"/>
        <v>0</v>
      </c>
    </row>
    <row r="636" spans="1:6" ht="12.75" customHeight="1" x14ac:dyDescent="0.2">
      <c r="A636" s="55" t="s">
        <v>605</v>
      </c>
      <c r="B636" s="87" t="s">
        <v>1266</v>
      </c>
      <c r="C636" s="52" t="s">
        <v>1267</v>
      </c>
      <c r="D636" s="53">
        <f t="shared" ref="D636:E636" si="179">IF(D528-D420&gt;=0,D528-D420,0)</f>
        <v>0</v>
      </c>
      <c r="E636" s="53">
        <f t="shared" si="179"/>
        <v>1721210.12</v>
      </c>
      <c r="F636" s="54" t="str">
        <f t="shared" si="119"/>
        <v>-</v>
      </c>
    </row>
    <row r="637" spans="1:6" ht="12.75" customHeight="1" x14ac:dyDescent="0.2">
      <c r="A637" s="55">
        <v>92213</v>
      </c>
      <c r="B637" s="87" t="s">
        <v>1268</v>
      </c>
      <c r="C637" s="52" t="s">
        <v>1269</v>
      </c>
      <c r="D637" s="244">
        <v>1070909</v>
      </c>
      <c r="E637" s="244"/>
      <c r="F637" s="54">
        <f t="shared" si="119"/>
        <v>0</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13396119</v>
      </c>
      <c r="E639" s="53">
        <f t="shared" si="180"/>
        <v>21045653.520000003</v>
      </c>
      <c r="F639" s="54">
        <f t="shared" si="119"/>
        <v>157.10261695943433</v>
      </c>
    </row>
    <row r="640" spans="1:6" ht="12.75" customHeight="1" x14ac:dyDescent="0.2">
      <c r="A640" s="55" t="s">
        <v>605</v>
      </c>
      <c r="B640" s="87" t="s">
        <v>1274</v>
      </c>
      <c r="C640" s="52" t="s">
        <v>1275</v>
      </c>
      <c r="D640" s="53">
        <f t="shared" ref="D640:E640" si="181">D413+D528</f>
        <v>10768741</v>
      </c>
      <c r="E640" s="53">
        <f t="shared" si="181"/>
        <v>17433675.469999999</v>
      </c>
      <c r="F640" s="54">
        <f t="shared" si="119"/>
        <v>161.89149195806641</v>
      </c>
    </row>
    <row r="641" spans="1:6" ht="12.75" customHeight="1" x14ac:dyDescent="0.2">
      <c r="A641" s="55" t="s">
        <v>605</v>
      </c>
      <c r="B641" s="87" t="s">
        <v>1276</v>
      </c>
      <c r="C641" s="52" t="s">
        <v>1277</v>
      </c>
      <c r="D641" s="53">
        <f t="shared" ref="D641:E641" si="182">IF(D639&gt;=D640,D639-D640,0)</f>
        <v>2627378</v>
      </c>
      <c r="E641" s="53">
        <f t="shared" si="182"/>
        <v>3611978.0500000045</v>
      </c>
      <c r="F641" s="54">
        <f t="shared" si="119"/>
        <v>137.47462489219308</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3953417</v>
      </c>
      <c r="E643" s="53">
        <f t="shared" si="184"/>
        <v>517672.7</v>
      </c>
      <c r="F643" s="54">
        <f t="shared" si="119"/>
        <v>13.094310567289005</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6580795</v>
      </c>
      <c r="E645" s="53">
        <f t="shared" si="186"/>
        <v>4129650.7500000047</v>
      </c>
      <c r="F645" s="54">
        <f t="shared" si="119"/>
        <v>62.753067828431128</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190848</v>
      </c>
      <c r="E647" s="313">
        <v>195072.87</v>
      </c>
      <c r="F647" s="59">
        <f t="shared" si="119"/>
        <v>102.21373553822937</v>
      </c>
    </row>
    <row r="648" spans="1:6" s="77" customFormat="1" ht="20.100000000000001" customHeight="1" x14ac:dyDescent="0.2">
      <c r="A648" s="357" t="s">
        <v>1290</v>
      </c>
      <c r="B648" s="358"/>
      <c r="C648" s="221"/>
      <c r="D648" s="60"/>
      <c r="E648" s="60"/>
      <c r="F648" s="61"/>
    </row>
    <row r="649" spans="1:6" ht="12.75" customHeight="1" x14ac:dyDescent="0.2">
      <c r="A649" s="55">
        <v>11</v>
      </c>
      <c r="B649" s="87" t="s">
        <v>1291</v>
      </c>
      <c r="C649" s="52" t="s">
        <v>1292</v>
      </c>
      <c r="D649" s="244">
        <v>331321</v>
      </c>
      <c r="E649" s="312">
        <v>1643932.96</v>
      </c>
      <c r="F649" s="54">
        <f t="shared" ref="F649:F724" si="188">IF(D649&lt;&gt;0,IF(E649/D649&gt;=100,"&gt;&gt;100",E649/D649*100),"-")</f>
        <v>496.1752982756903</v>
      </c>
    </row>
    <row r="650" spans="1:6" ht="12.75" customHeight="1" x14ac:dyDescent="0.2">
      <c r="A650" s="55" t="s">
        <v>1293</v>
      </c>
      <c r="B650" s="87" t="s">
        <v>1294</v>
      </c>
      <c r="C650" s="52" t="s">
        <v>1293</v>
      </c>
      <c r="D650" s="244">
        <v>16973760</v>
      </c>
      <c r="E650" s="312">
        <v>23702401.149999999</v>
      </c>
      <c r="F650" s="54">
        <f t="shared" si="188"/>
        <v>139.6414297716004</v>
      </c>
    </row>
    <row r="651" spans="1:6" ht="12.75" customHeight="1" x14ac:dyDescent="0.2">
      <c r="A651" s="55" t="s">
        <v>1295</v>
      </c>
      <c r="B651" s="87" t="s">
        <v>1296</v>
      </c>
      <c r="C651" s="52" t="s">
        <v>1295</v>
      </c>
      <c r="D651" s="244">
        <v>15661146</v>
      </c>
      <c r="E651" s="312">
        <v>20621074.129999999</v>
      </c>
      <c r="F651" s="54">
        <f t="shared" si="188"/>
        <v>131.67027578952394</v>
      </c>
    </row>
    <row r="652" spans="1:6" ht="24" x14ac:dyDescent="0.2">
      <c r="A652" s="55">
        <v>11</v>
      </c>
      <c r="B652" s="87" t="s">
        <v>1297</v>
      </c>
      <c r="C652" s="52" t="s">
        <v>1298</v>
      </c>
      <c r="D652" s="53">
        <f t="shared" ref="D652:E652" si="189">+D649+D650-D651</f>
        <v>1643935</v>
      </c>
      <c r="E652" s="53">
        <f t="shared" si="189"/>
        <v>4725259.9800000004</v>
      </c>
      <c r="F652" s="54">
        <f t="shared" si="188"/>
        <v>287.4359375522755</v>
      </c>
    </row>
    <row r="653" spans="1:6" ht="24" x14ac:dyDescent="0.2">
      <c r="A653" s="55" t="s">
        <v>605</v>
      </c>
      <c r="B653" s="87" t="s">
        <v>1299</v>
      </c>
      <c r="C653" s="52" t="s">
        <v>1300</v>
      </c>
      <c r="D653" s="264">
        <v>11</v>
      </c>
      <c r="E653" s="314">
        <v>21</v>
      </c>
      <c r="F653" s="54">
        <f t="shared" si="188"/>
        <v>190.90909090909091</v>
      </c>
    </row>
    <row r="654" spans="1:6" ht="24" x14ac:dyDescent="0.2">
      <c r="A654" s="55" t="s">
        <v>605</v>
      </c>
      <c r="B654" s="87" t="s">
        <v>1301</v>
      </c>
      <c r="C654" s="52" t="s">
        <v>1302</v>
      </c>
      <c r="D654" s="264">
        <v>11</v>
      </c>
      <c r="E654" s="314"/>
      <c r="F654" s="54">
        <f t="shared" si="188"/>
        <v>0</v>
      </c>
    </row>
    <row r="655" spans="1:6" ht="12.75" customHeight="1" x14ac:dyDescent="0.2">
      <c r="A655" s="55" t="s">
        <v>605</v>
      </c>
      <c r="B655" s="87" t="s">
        <v>1303</v>
      </c>
      <c r="C655" s="52" t="s">
        <v>1304</v>
      </c>
      <c r="D655" s="264">
        <v>10</v>
      </c>
      <c r="E655" s="314">
        <v>20</v>
      </c>
      <c r="F655" s="54">
        <f t="shared" si="188"/>
        <v>200</v>
      </c>
    </row>
    <row r="656" spans="1:6" ht="12.75" customHeight="1" x14ac:dyDescent="0.2">
      <c r="A656" s="55" t="s">
        <v>605</v>
      </c>
      <c r="B656" s="87" t="s">
        <v>1305</v>
      </c>
      <c r="C656" s="52" t="s">
        <v>1306</v>
      </c>
      <c r="D656" s="264">
        <v>10</v>
      </c>
      <c r="E656" s="314"/>
      <c r="F656" s="54">
        <f t="shared" si="188"/>
        <v>0</v>
      </c>
    </row>
    <row r="657" spans="1:6" ht="24" x14ac:dyDescent="0.2">
      <c r="A657" s="55" t="s">
        <v>1307</v>
      </c>
      <c r="B657" s="87" t="s">
        <v>1308</v>
      </c>
      <c r="C657" s="52" t="s">
        <v>1309</v>
      </c>
      <c r="D657" s="244"/>
      <c r="E657" s="312"/>
      <c r="F657" s="54" t="str">
        <f t="shared" si="188"/>
        <v>-</v>
      </c>
    </row>
    <row r="658" spans="1:6" ht="12.75" customHeight="1" x14ac:dyDescent="0.2">
      <c r="A658" s="55">
        <v>61315</v>
      </c>
      <c r="B658" s="87" t="s">
        <v>1310</v>
      </c>
      <c r="C658" s="52" t="s">
        <v>1311</v>
      </c>
      <c r="D658" s="244"/>
      <c r="E658" s="312"/>
      <c r="F658" s="54" t="str">
        <f t="shared" si="188"/>
        <v>-</v>
      </c>
    </row>
    <row r="659" spans="1:6" ht="12.75" customHeight="1" x14ac:dyDescent="0.2">
      <c r="A659" s="55">
        <v>61451</v>
      </c>
      <c r="B659" s="87" t="s">
        <v>1312</v>
      </c>
      <c r="C659" s="52" t="s">
        <v>1313</v>
      </c>
      <c r="D659" s="244"/>
      <c r="E659" s="312"/>
      <c r="F659" s="54" t="str">
        <f t="shared" si="188"/>
        <v>-</v>
      </c>
    </row>
    <row r="660" spans="1:6" ht="12.75" customHeight="1" x14ac:dyDescent="0.2">
      <c r="A660" s="55">
        <v>61453</v>
      </c>
      <c r="B660" s="87" t="s">
        <v>1314</v>
      </c>
      <c r="C660" s="52" t="s">
        <v>1315</v>
      </c>
      <c r="D660" s="244"/>
      <c r="E660" s="312"/>
      <c r="F660" s="54" t="str">
        <f t="shared" si="188"/>
        <v>-</v>
      </c>
    </row>
    <row r="661" spans="1:6" ht="12.75" customHeight="1" x14ac:dyDescent="0.2">
      <c r="A661" s="55">
        <v>63311</v>
      </c>
      <c r="B661" s="87" t="s">
        <v>1316</v>
      </c>
      <c r="C661" s="52" t="s">
        <v>1317</v>
      </c>
      <c r="D661" s="244">
        <v>1683651</v>
      </c>
      <c r="E661" s="312">
        <v>1763377.03</v>
      </c>
      <c r="F661" s="54">
        <f t="shared" si="188"/>
        <v>104.73530618875289</v>
      </c>
    </row>
    <row r="662" spans="1:6" ht="12.75" customHeight="1" x14ac:dyDescent="0.2">
      <c r="A662" s="55">
        <v>63312</v>
      </c>
      <c r="B662" s="87" t="s">
        <v>1318</v>
      </c>
      <c r="C662" s="52" t="s">
        <v>1319</v>
      </c>
      <c r="D662" s="244">
        <v>11000</v>
      </c>
      <c r="E662" s="312"/>
      <c r="F662" s="54">
        <f t="shared" si="188"/>
        <v>0</v>
      </c>
    </row>
    <row r="663" spans="1:6" ht="12.75" customHeight="1" x14ac:dyDescent="0.2">
      <c r="A663" s="55">
        <v>63313</v>
      </c>
      <c r="B663" s="87" t="s">
        <v>1320</v>
      </c>
      <c r="C663" s="52" t="s">
        <v>1321</v>
      </c>
      <c r="D663" s="244"/>
      <c r="E663" s="312"/>
      <c r="F663" s="54" t="str">
        <f t="shared" si="188"/>
        <v>-</v>
      </c>
    </row>
    <row r="664" spans="1:6" ht="12.75" customHeight="1" x14ac:dyDescent="0.2">
      <c r="A664" s="55">
        <v>63314</v>
      </c>
      <c r="B664" s="87" t="s">
        <v>1322</v>
      </c>
      <c r="C664" s="52" t="s">
        <v>1323</v>
      </c>
      <c r="D664" s="244"/>
      <c r="E664" s="312"/>
      <c r="F664" s="54" t="str">
        <f t="shared" si="188"/>
        <v>-</v>
      </c>
    </row>
    <row r="665" spans="1:6" ht="12.75" customHeight="1" x14ac:dyDescent="0.2">
      <c r="A665" s="55">
        <v>63321</v>
      </c>
      <c r="B665" s="87" t="s">
        <v>1324</v>
      </c>
      <c r="C665" s="52" t="s">
        <v>1325</v>
      </c>
      <c r="D665" s="244"/>
      <c r="E665" s="312">
        <v>950000</v>
      </c>
      <c r="F665" s="54" t="str">
        <f t="shared" si="188"/>
        <v>-</v>
      </c>
    </row>
    <row r="666" spans="1:6" ht="12.75" customHeight="1" x14ac:dyDescent="0.2">
      <c r="A666" s="55">
        <v>63322</v>
      </c>
      <c r="B666" s="87" t="s">
        <v>1326</v>
      </c>
      <c r="C666" s="52" t="s">
        <v>1327</v>
      </c>
      <c r="D666" s="244">
        <v>307000</v>
      </c>
      <c r="E666" s="312">
        <v>70000</v>
      </c>
      <c r="F666" s="54">
        <f t="shared" si="188"/>
        <v>22.801302931596091</v>
      </c>
    </row>
    <row r="667" spans="1:6" ht="12.75" customHeight="1" x14ac:dyDescent="0.2">
      <c r="A667" s="55">
        <v>63323</v>
      </c>
      <c r="B667" s="87" t="s">
        <v>1328</v>
      </c>
      <c r="C667" s="52" t="s">
        <v>1329</v>
      </c>
      <c r="D667" s="244"/>
      <c r="E667" s="312"/>
      <c r="F667" s="54" t="str">
        <f t="shared" si="188"/>
        <v>-</v>
      </c>
    </row>
    <row r="668" spans="1:6" ht="12.75" customHeight="1" x14ac:dyDescent="0.2">
      <c r="A668" s="55">
        <v>63324</v>
      </c>
      <c r="B668" s="87" t="s">
        <v>1330</v>
      </c>
      <c r="C668" s="52" t="s">
        <v>1331</v>
      </c>
      <c r="D668" s="244"/>
      <c r="E668" s="312"/>
      <c r="F668" s="54" t="str">
        <f t="shared" si="188"/>
        <v>-</v>
      </c>
    </row>
    <row r="669" spans="1:6" ht="12.75" customHeight="1" x14ac:dyDescent="0.2">
      <c r="A669" s="55">
        <v>63414</v>
      </c>
      <c r="B669" s="87" t="s">
        <v>1332</v>
      </c>
      <c r="C669" s="52" t="s">
        <v>1333</v>
      </c>
      <c r="D669" s="244"/>
      <c r="E669" s="312"/>
      <c r="F669" s="54" t="str">
        <f t="shared" si="188"/>
        <v>-</v>
      </c>
    </row>
    <row r="670" spans="1:6" ht="12.75" customHeight="1" x14ac:dyDescent="0.2">
      <c r="A670" s="55">
        <v>63415</v>
      </c>
      <c r="B670" s="87" t="s">
        <v>1334</v>
      </c>
      <c r="C670" s="52" t="s">
        <v>1335</v>
      </c>
      <c r="D670" s="244"/>
      <c r="E670" s="312"/>
      <c r="F670" s="54" t="str">
        <f t="shared" si="188"/>
        <v>-</v>
      </c>
    </row>
    <row r="671" spans="1:6" ht="24" x14ac:dyDescent="0.2">
      <c r="A671" s="55">
        <v>63416</v>
      </c>
      <c r="B671" s="234" t="s">
        <v>1336</v>
      </c>
      <c r="C671" s="52" t="s">
        <v>1337</v>
      </c>
      <c r="D671" s="244"/>
      <c r="E671" s="312"/>
      <c r="F671" s="54" t="str">
        <f t="shared" si="188"/>
        <v>-</v>
      </c>
    </row>
    <row r="672" spans="1:6" ht="12.75" customHeight="1" x14ac:dyDescent="0.2">
      <c r="A672" s="55">
        <v>63424</v>
      </c>
      <c r="B672" s="87" t="s">
        <v>1338</v>
      </c>
      <c r="C672" s="52" t="s">
        <v>1339</v>
      </c>
      <c r="D672" s="244"/>
      <c r="E672" s="312"/>
      <c r="F672" s="54" t="str">
        <f t="shared" si="188"/>
        <v>-</v>
      </c>
    </row>
    <row r="673" spans="1:6" ht="12.75" customHeight="1" x14ac:dyDescent="0.2">
      <c r="A673" s="55">
        <v>63425</v>
      </c>
      <c r="B673" s="87" t="s">
        <v>1340</v>
      </c>
      <c r="C673" s="52" t="s">
        <v>1341</v>
      </c>
      <c r="D673" s="244"/>
      <c r="E673" s="312"/>
      <c r="F673" s="54" t="str">
        <f t="shared" si="188"/>
        <v>-</v>
      </c>
    </row>
    <row r="674" spans="1:6" ht="24" x14ac:dyDescent="0.2">
      <c r="A674" s="55">
        <v>63426</v>
      </c>
      <c r="B674" s="234" t="s">
        <v>1342</v>
      </c>
      <c r="C674" s="52" t="s">
        <v>1343</v>
      </c>
      <c r="D674" s="244"/>
      <c r="E674" s="312">
        <v>269077.14</v>
      </c>
      <c r="F674" s="54" t="str">
        <f t="shared" si="188"/>
        <v>-</v>
      </c>
    </row>
    <row r="675" spans="1:6" ht="24" x14ac:dyDescent="0.2">
      <c r="A675" s="55">
        <v>63612</v>
      </c>
      <c r="B675" s="234" t="s">
        <v>1344</v>
      </c>
      <c r="C675" s="52" t="s">
        <v>1345</v>
      </c>
      <c r="D675" s="244">
        <v>8760</v>
      </c>
      <c r="E675" s="312">
        <v>11900</v>
      </c>
      <c r="F675" s="54">
        <f t="shared" si="188"/>
        <v>135.84474885844747</v>
      </c>
    </row>
    <row r="676" spans="1:6" ht="24" x14ac:dyDescent="0.2">
      <c r="A676" s="55">
        <v>63613</v>
      </c>
      <c r="B676" s="234" t="s">
        <v>1346</v>
      </c>
      <c r="C676" s="52" t="s">
        <v>1347</v>
      </c>
      <c r="D676" s="244"/>
      <c r="E676" s="312">
        <v>3000</v>
      </c>
      <c r="F676" s="54" t="str">
        <f t="shared" si="188"/>
        <v>-</v>
      </c>
    </row>
    <row r="677" spans="1:6" ht="24" x14ac:dyDescent="0.2">
      <c r="A677" s="55">
        <v>63622</v>
      </c>
      <c r="B677" s="234" t="s">
        <v>1348</v>
      </c>
      <c r="C677" s="52" t="s">
        <v>1349</v>
      </c>
      <c r="D677" s="244">
        <v>39995</v>
      </c>
      <c r="E677" s="312">
        <v>43000</v>
      </c>
      <c r="F677" s="54">
        <f t="shared" si="188"/>
        <v>107.51343917989749</v>
      </c>
    </row>
    <row r="678" spans="1:6" ht="24" x14ac:dyDescent="0.2">
      <c r="A678" s="55">
        <v>63623</v>
      </c>
      <c r="B678" s="234" t="s">
        <v>1350</v>
      </c>
      <c r="C678" s="52" t="s">
        <v>1351</v>
      </c>
      <c r="D678" s="244"/>
      <c r="E678" s="312">
        <v>5000</v>
      </c>
      <c r="F678" s="54" t="str">
        <f t="shared" si="188"/>
        <v>-</v>
      </c>
    </row>
    <row r="679" spans="1:6" ht="12.75" customHeight="1" x14ac:dyDescent="0.2">
      <c r="A679" s="55">
        <v>63711</v>
      </c>
      <c r="B679" s="234" t="s">
        <v>1352</v>
      </c>
      <c r="C679" s="56">
        <v>63711</v>
      </c>
      <c r="D679" s="244"/>
      <c r="E679" s="312"/>
      <c r="F679" s="54" t="str">
        <f t="shared" si="188"/>
        <v>-</v>
      </c>
    </row>
    <row r="680" spans="1:6" ht="12.75" customHeight="1" x14ac:dyDescent="0.2">
      <c r="A680" s="55">
        <v>63712</v>
      </c>
      <c r="B680" s="234" t="s">
        <v>1353</v>
      </c>
      <c r="C680" s="56">
        <v>63712</v>
      </c>
      <c r="D680" s="244"/>
      <c r="E680" s="312"/>
      <c r="F680" s="54" t="str">
        <f t="shared" si="188"/>
        <v>-</v>
      </c>
    </row>
    <row r="681" spans="1:6" ht="12.75" customHeight="1" x14ac:dyDescent="0.2">
      <c r="A681" s="55">
        <v>63713</v>
      </c>
      <c r="B681" s="234" t="s">
        <v>1354</v>
      </c>
      <c r="C681" s="56">
        <v>63713</v>
      </c>
      <c r="D681" s="244"/>
      <c r="E681" s="312"/>
      <c r="F681" s="54" t="str">
        <f t="shared" si="188"/>
        <v>-</v>
      </c>
    </row>
    <row r="682" spans="1:6" ht="12.75" customHeight="1" x14ac:dyDescent="0.2">
      <c r="A682" s="55">
        <v>63714</v>
      </c>
      <c r="B682" s="234" t="s">
        <v>1355</v>
      </c>
      <c r="C682" s="56">
        <v>63714</v>
      </c>
      <c r="D682" s="244"/>
      <c r="E682" s="312"/>
      <c r="F682" s="54" t="str">
        <f t="shared" si="188"/>
        <v>-</v>
      </c>
    </row>
    <row r="683" spans="1:6" ht="12.75" customHeight="1" x14ac:dyDescent="0.2">
      <c r="A683" s="55">
        <v>63715</v>
      </c>
      <c r="B683" s="234" t="s">
        <v>1356</v>
      </c>
      <c r="C683" s="56">
        <v>63715</v>
      </c>
      <c r="D683" s="244"/>
      <c r="E683" s="312"/>
      <c r="F683" s="54" t="str">
        <f t="shared" si="188"/>
        <v>-</v>
      </c>
    </row>
    <row r="684" spans="1:6" ht="24" x14ac:dyDescent="0.2">
      <c r="A684" s="55">
        <v>63716</v>
      </c>
      <c r="B684" s="234" t="s">
        <v>1357</v>
      </c>
      <c r="C684" s="56">
        <v>63716</v>
      </c>
      <c r="D684" s="244"/>
      <c r="E684" s="312"/>
      <c r="F684" s="54" t="str">
        <f t="shared" si="188"/>
        <v>-</v>
      </c>
    </row>
    <row r="685" spans="1:6" ht="24" x14ac:dyDescent="0.2">
      <c r="A685" s="55">
        <v>63717</v>
      </c>
      <c r="B685" s="234" t="s">
        <v>1358</v>
      </c>
      <c r="C685" s="56">
        <v>63717</v>
      </c>
      <c r="D685" s="244"/>
      <c r="E685" s="312"/>
      <c r="F685" s="54" t="str">
        <f t="shared" si="188"/>
        <v>-</v>
      </c>
    </row>
    <row r="686" spans="1:6" ht="24" x14ac:dyDescent="0.2">
      <c r="A686" s="55">
        <v>63721</v>
      </c>
      <c r="B686" s="234" t="s">
        <v>1359</v>
      </c>
      <c r="C686" s="56">
        <v>63721</v>
      </c>
      <c r="D686" s="244"/>
      <c r="E686" s="312"/>
      <c r="F686" s="54" t="str">
        <f t="shared" si="188"/>
        <v>-</v>
      </c>
    </row>
    <row r="687" spans="1:6" ht="24" x14ac:dyDescent="0.2">
      <c r="A687" s="55">
        <v>63722</v>
      </c>
      <c r="B687" s="234" t="s">
        <v>1360</v>
      </c>
      <c r="C687" s="56">
        <v>63722</v>
      </c>
      <c r="D687" s="244"/>
      <c r="E687" s="312"/>
      <c r="F687" s="54" t="str">
        <f t="shared" si="188"/>
        <v>-</v>
      </c>
    </row>
    <row r="688" spans="1:6" ht="12.75" customHeight="1" x14ac:dyDescent="0.2">
      <c r="A688" s="55">
        <v>63723</v>
      </c>
      <c r="B688" s="234" t="s">
        <v>1361</v>
      </c>
      <c r="C688" s="56">
        <v>63723</v>
      </c>
      <c r="D688" s="244"/>
      <c r="E688" s="312"/>
      <c r="F688" s="54" t="str">
        <f t="shared" si="188"/>
        <v>-</v>
      </c>
    </row>
    <row r="689" spans="1:6" ht="12.75" customHeight="1" x14ac:dyDescent="0.2">
      <c r="A689" s="55">
        <v>63724</v>
      </c>
      <c r="B689" s="234" t="s">
        <v>1362</v>
      </c>
      <c r="C689" s="56">
        <v>63724</v>
      </c>
      <c r="D689" s="244"/>
      <c r="E689" s="312"/>
      <c r="F689" s="54" t="str">
        <f t="shared" si="188"/>
        <v>-</v>
      </c>
    </row>
    <row r="690" spans="1:6" ht="12.75" customHeight="1" x14ac:dyDescent="0.2">
      <c r="A690" s="55">
        <v>63725</v>
      </c>
      <c r="B690" s="234" t="s">
        <v>1363</v>
      </c>
      <c r="C690" s="56">
        <v>63725</v>
      </c>
      <c r="D690" s="244"/>
      <c r="E690" s="312"/>
      <c r="F690" s="54" t="str">
        <f t="shared" si="188"/>
        <v>-</v>
      </c>
    </row>
    <row r="691" spans="1:6" ht="12.75" customHeight="1" x14ac:dyDescent="0.2">
      <c r="A691" s="55">
        <v>63726</v>
      </c>
      <c r="B691" s="234" t="s">
        <v>1364</v>
      </c>
      <c r="C691" s="56">
        <v>63726</v>
      </c>
      <c r="D691" s="244"/>
      <c r="E691" s="312"/>
      <c r="F691" s="54" t="str">
        <f t="shared" si="188"/>
        <v>-</v>
      </c>
    </row>
    <row r="692" spans="1:6" ht="24" x14ac:dyDescent="0.2">
      <c r="A692" s="55">
        <v>63727</v>
      </c>
      <c r="B692" s="234" t="s">
        <v>1365</v>
      </c>
      <c r="C692" s="56">
        <v>63727</v>
      </c>
      <c r="D692" s="244"/>
      <c r="E692" s="312"/>
      <c r="F692" s="54" t="str">
        <f t="shared" si="188"/>
        <v>-</v>
      </c>
    </row>
    <row r="693" spans="1:6" ht="24" x14ac:dyDescent="0.2">
      <c r="A693" s="55">
        <v>63728</v>
      </c>
      <c r="B693" s="234" t="s">
        <v>1366</v>
      </c>
      <c r="C693" s="56">
        <v>63728</v>
      </c>
      <c r="D693" s="244"/>
      <c r="E693" s="312"/>
      <c r="F693" s="54" t="str">
        <f t="shared" si="188"/>
        <v>-</v>
      </c>
    </row>
    <row r="694" spans="1:6" ht="12.75" customHeight="1" x14ac:dyDescent="0.2">
      <c r="A694" s="55">
        <v>63811</v>
      </c>
      <c r="B694" s="234" t="s">
        <v>1367</v>
      </c>
      <c r="C694" s="52" t="s">
        <v>1368</v>
      </c>
      <c r="D694" s="244"/>
      <c r="E694" s="312">
        <v>504659.62</v>
      </c>
      <c r="F694" s="54" t="str">
        <f t="shared" si="188"/>
        <v>-</v>
      </c>
    </row>
    <row r="695" spans="1:6" ht="12.75" customHeight="1" x14ac:dyDescent="0.2">
      <c r="A695" s="55">
        <v>63812</v>
      </c>
      <c r="B695" s="234" t="s">
        <v>1369</v>
      </c>
      <c r="C695" s="52" t="s">
        <v>1370</v>
      </c>
      <c r="D695" s="244"/>
      <c r="E695" s="312"/>
      <c r="F695" s="54" t="str">
        <f t="shared" si="188"/>
        <v>-</v>
      </c>
    </row>
    <row r="696" spans="1:6" ht="24" x14ac:dyDescent="0.2">
      <c r="A696" s="55" t="s">
        <v>1371</v>
      </c>
      <c r="B696" s="234" t="s">
        <v>1372</v>
      </c>
      <c r="C696" s="52" t="s">
        <v>1371</v>
      </c>
      <c r="D696" s="244"/>
      <c r="E696" s="312"/>
      <c r="F696" s="54" t="str">
        <f t="shared" si="188"/>
        <v>-</v>
      </c>
    </row>
    <row r="697" spans="1:6" ht="24" x14ac:dyDescent="0.2">
      <c r="A697" s="55" t="s">
        <v>1373</v>
      </c>
      <c r="B697" s="234" t="s">
        <v>1374</v>
      </c>
      <c r="C697" s="52" t="s">
        <v>1373</v>
      </c>
      <c r="D697" s="244">
        <v>578207</v>
      </c>
      <c r="E697" s="312"/>
      <c r="F697" s="54">
        <f t="shared" si="188"/>
        <v>0</v>
      </c>
    </row>
    <row r="698" spans="1:6" ht="12.75" customHeight="1" x14ac:dyDescent="0.2">
      <c r="A698" s="55">
        <v>63821</v>
      </c>
      <c r="B698" s="234" t="s">
        <v>1375</v>
      </c>
      <c r="C698" s="52" t="s">
        <v>1376</v>
      </c>
      <c r="D698" s="244"/>
      <c r="E698" s="312"/>
      <c r="F698" s="54" t="str">
        <f t="shared" si="188"/>
        <v>-</v>
      </c>
    </row>
    <row r="699" spans="1:6" ht="12.75" customHeight="1" x14ac:dyDescent="0.2">
      <c r="A699" s="55">
        <v>63822</v>
      </c>
      <c r="B699" s="234" t="s">
        <v>1377</v>
      </c>
      <c r="C699" s="52" t="s">
        <v>1378</v>
      </c>
      <c r="D699" s="244"/>
      <c r="E699" s="312"/>
      <c r="F699" s="54" t="str">
        <f t="shared" si="188"/>
        <v>-</v>
      </c>
    </row>
    <row r="700" spans="1:6" ht="24" x14ac:dyDescent="0.2">
      <c r="A700" s="55" t="s">
        <v>1379</v>
      </c>
      <c r="B700" s="234" t="s">
        <v>1380</v>
      </c>
      <c r="C700" s="52" t="s">
        <v>1379</v>
      </c>
      <c r="D700" s="244"/>
      <c r="E700" s="312"/>
      <c r="F700" s="54" t="str">
        <f t="shared" si="188"/>
        <v>-</v>
      </c>
    </row>
    <row r="701" spans="1:6" ht="24" x14ac:dyDescent="0.2">
      <c r="A701" s="55" t="s">
        <v>1381</v>
      </c>
      <c r="B701" s="234" t="s">
        <v>1382</v>
      </c>
      <c r="C701" s="52" t="s">
        <v>1381</v>
      </c>
      <c r="D701" s="244"/>
      <c r="E701" s="312"/>
      <c r="F701" s="54" t="str">
        <f t="shared" si="188"/>
        <v>-</v>
      </c>
    </row>
    <row r="702" spans="1:6" ht="12.75" customHeight="1" x14ac:dyDescent="0.2">
      <c r="A702" s="55">
        <v>64191</v>
      </c>
      <c r="B702" s="87" t="s">
        <v>1383</v>
      </c>
      <c r="C702" s="52" t="s">
        <v>1384</v>
      </c>
      <c r="D702" s="244"/>
      <c r="E702" s="312"/>
      <c r="F702" s="54" t="str">
        <f t="shared" si="188"/>
        <v>-</v>
      </c>
    </row>
    <row r="703" spans="1:6" ht="12.75" customHeight="1" x14ac:dyDescent="0.2">
      <c r="A703" s="55">
        <v>64371</v>
      </c>
      <c r="B703" s="87" t="s">
        <v>1385</v>
      </c>
      <c r="C703" s="52" t="s">
        <v>1386</v>
      </c>
      <c r="D703" s="244"/>
      <c r="E703" s="312"/>
      <c r="F703" s="54" t="str">
        <f t="shared" si="188"/>
        <v>-</v>
      </c>
    </row>
    <row r="704" spans="1:6" ht="12.75" customHeight="1" x14ac:dyDescent="0.2">
      <c r="A704" s="55">
        <v>64372</v>
      </c>
      <c r="B704" s="87" t="s">
        <v>1387</v>
      </c>
      <c r="C704" s="52" t="s">
        <v>1388</v>
      </c>
      <c r="D704" s="244"/>
      <c r="E704" s="312"/>
      <c r="F704" s="54" t="str">
        <f t="shared" si="188"/>
        <v>-</v>
      </c>
    </row>
    <row r="705" spans="1:6" ht="12.75" customHeight="1" x14ac:dyDescent="0.2">
      <c r="A705" s="55">
        <v>64373</v>
      </c>
      <c r="B705" s="87" t="s">
        <v>1389</v>
      </c>
      <c r="C705" s="52" t="s">
        <v>1390</v>
      </c>
      <c r="D705" s="244"/>
      <c r="E705" s="312"/>
      <c r="F705" s="54" t="str">
        <f t="shared" si="188"/>
        <v>-</v>
      </c>
    </row>
    <row r="706" spans="1:6" ht="12.75" customHeight="1" x14ac:dyDescent="0.2">
      <c r="A706" s="55">
        <v>64374</v>
      </c>
      <c r="B706" s="87" t="s">
        <v>1391</v>
      </c>
      <c r="C706" s="52" t="s">
        <v>1392</v>
      </c>
      <c r="D706" s="244"/>
      <c r="E706" s="312"/>
      <c r="F706" s="54" t="str">
        <f t="shared" si="188"/>
        <v>-</v>
      </c>
    </row>
    <row r="707" spans="1:6" ht="12.75" customHeight="1" x14ac:dyDescent="0.2">
      <c r="A707" s="55">
        <v>64375</v>
      </c>
      <c r="B707" s="87" t="s">
        <v>1393</v>
      </c>
      <c r="C707" s="52" t="s">
        <v>1394</v>
      </c>
      <c r="D707" s="244"/>
      <c r="E707" s="312"/>
      <c r="F707" s="54" t="str">
        <f t="shared" si="188"/>
        <v>-</v>
      </c>
    </row>
    <row r="708" spans="1:6" ht="24" x14ac:dyDescent="0.2">
      <c r="A708" s="55">
        <v>64376</v>
      </c>
      <c r="B708" s="234" t="s">
        <v>1395</v>
      </c>
      <c r="C708" s="52" t="s">
        <v>1396</v>
      </c>
      <c r="D708" s="244"/>
      <c r="E708" s="312"/>
      <c r="F708" s="54" t="str">
        <f t="shared" si="188"/>
        <v>-</v>
      </c>
    </row>
    <row r="709" spans="1:6" ht="24" x14ac:dyDescent="0.2">
      <c r="A709" s="55">
        <v>64377</v>
      </c>
      <c r="B709" s="87" t="s">
        <v>1397</v>
      </c>
      <c r="C709" s="52" t="s">
        <v>1398</v>
      </c>
      <c r="D709" s="244"/>
      <c r="E709" s="312"/>
      <c r="F709" s="54" t="str">
        <f t="shared" si="188"/>
        <v>-</v>
      </c>
    </row>
    <row r="710" spans="1:6" ht="12.75" customHeight="1" x14ac:dyDescent="0.2">
      <c r="A710" s="55">
        <v>65264</v>
      </c>
      <c r="B710" s="87" t="s">
        <v>1399</v>
      </c>
      <c r="C710" s="52" t="s">
        <v>1400</v>
      </c>
      <c r="D710" s="244"/>
      <c r="E710" s="312">
        <v>175650</v>
      </c>
      <c r="F710" s="54" t="str">
        <f t="shared" si="188"/>
        <v>-</v>
      </c>
    </row>
    <row r="711" spans="1:6" ht="12.75" customHeight="1" x14ac:dyDescent="0.2">
      <c r="A711" s="55">
        <v>65265</v>
      </c>
      <c r="B711" s="87" t="s">
        <v>1401</v>
      </c>
      <c r="C711" s="52" t="s">
        <v>1402</v>
      </c>
      <c r="D711" s="244"/>
      <c r="E711" s="312"/>
      <c r="F711" s="54" t="str">
        <f t="shared" si="188"/>
        <v>-</v>
      </c>
    </row>
    <row r="712" spans="1:6" ht="12.75" customHeight="1" x14ac:dyDescent="0.2">
      <c r="A712" s="55" t="s">
        <v>1403</v>
      </c>
      <c r="B712" s="87" t="s">
        <v>1404</v>
      </c>
      <c r="C712" s="52" t="s">
        <v>1403</v>
      </c>
      <c r="D712" s="244"/>
      <c r="E712" s="312"/>
      <c r="F712" s="54" t="str">
        <f t="shared" si="188"/>
        <v>-</v>
      </c>
    </row>
    <row r="713" spans="1:6" ht="24" x14ac:dyDescent="0.2">
      <c r="A713" s="55">
        <v>66341</v>
      </c>
      <c r="B713" s="87" t="s">
        <v>1405</v>
      </c>
      <c r="C713" s="56">
        <v>66341</v>
      </c>
      <c r="D713" s="244"/>
      <c r="E713" s="312"/>
      <c r="F713" s="54" t="str">
        <f t="shared" si="188"/>
        <v>-</v>
      </c>
    </row>
    <row r="714" spans="1:6" ht="24" x14ac:dyDescent="0.2">
      <c r="A714" s="55">
        <v>66342</v>
      </c>
      <c r="B714" s="87" t="s">
        <v>1406</v>
      </c>
      <c r="C714" s="56">
        <v>66342</v>
      </c>
      <c r="D714" s="244"/>
      <c r="E714" s="312"/>
      <c r="F714" s="54" t="str">
        <f t="shared" si="188"/>
        <v>-</v>
      </c>
    </row>
    <row r="715" spans="1:6" ht="24" x14ac:dyDescent="0.2">
      <c r="A715" s="55">
        <v>66343</v>
      </c>
      <c r="B715" s="87" t="s">
        <v>1407</v>
      </c>
      <c r="C715" s="56">
        <v>66343</v>
      </c>
      <c r="D715" s="244"/>
      <c r="E715" s="312"/>
      <c r="F715" s="54" t="str">
        <f t="shared" si="188"/>
        <v>-</v>
      </c>
    </row>
    <row r="716" spans="1:6" ht="12.75" customHeight="1" x14ac:dyDescent="0.2">
      <c r="A716" s="55">
        <v>31214</v>
      </c>
      <c r="B716" s="87" t="s">
        <v>1408</v>
      </c>
      <c r="C716" s="52" t="s">
        <v>1409</v>
      </c>
      <c r="D716" s="244"/>
      <c r="E716" s="312">
        <v>12572.58</v>
      </c>
      <c r="F716" s="54" t="str">
        <f t="shared" si="188"/>
        <v>-</v>
      </c>
    </row>
    <row r="717" spans="1:6" ht="12.75" customHeight="1" x14ac:dyDescent="0.2">
      <c r="A717" s="55">
        <v>31215</v>
      </c>
      <c r="B717" s="87" t="s">
        <v>1410</v>
      </c>
      <c r="C717" s="52" t="s">
        <v>1411</v>
      </c>
      <c r="D717" s="244"/>
      <c r="E717" s="312"/>
      <c r="F717" s="54" t="str">
        <f t="shared" si="188"/>
        <v>-</v>
      </c>
    </row>
    <row r="718" spans="1:6" ht="12.75" customHeight="1" x14ac:dyDescent="0.2">
      <c r="A718" s="55">
        <v>32121</v>
      </c>
      <c r="B718" s="87" t="s">
        <v>1412</v>
      </c>
      <c r="C718" s="52" t="s">
        <v>1413</v>
      </c>
      <c r="D718" s="244">
        <v>107867</v>
      </c>
      <c r="E718" s="312">
        <v>109204.37</v>
      </c>
      <c r="F718" s="54">
        <f t="shared" si="188"/>
        <v>101.23983238617926</v>
      </c>
    </row>
    <row r="719" spans="1:6" ht="12.75" customHeight="1" x14ac:dyDescent="0.2">
      <c r="A719" s="55" t="s">
        <v>1414</v>
      </c>
      <c r="B719" s="87" t="s">
        <v>1415</v>
      </c>
      <c r="C719" s="52" t="s">
        <v>1414</v>
      </c>
      <c r="D719" s="244"/>
      <c r="E719" s="312"/>
      <c r="F719" s="54" t="str">
        <f t="shared" si="188"/>
        <v>-</v>
      </c>
    </row>
    <row r="720" spans="1:6" ht="12.75" customHeight="1" x14ac:dyDescent="0.2">
      <c r="A720" s="55" t="s">
        <v>1416</v>
      </c>
      <c r="B720" s="87" t="s">
        <v>1417</v>
      </c>
      <c r="C720" s="52" t="s">
        <v>1416</v>
      </c>
      <c r="D720" s="244">
        <v>15417</v>
      </c>
      <c r="E720" s="312">
        <v>15374</v>
      </c>
      <c r="F720" s="54">
        <f t="shared" si="188"/>
        <v>99.721087111630013</v>
      </c>
    </row>
    <row r="721" spans="1:6" ht="12.75" customHeight="1" x14ac:dyDescent="0.2">
      <c r="A721" s="55" t="s">
        <v>1418</v>
      </c>
      <c r="B721" s="87" t="s">
        <v>1419</v>
      </c>
      <c r="C721" s="52" t="s">
        <v>1418</v>
      </c>
      <c r="D721" s="244"/>
      <c r="E721" s="312"/>
      <c r="F721" s="54" t="str">
        <f t="shared" si="188"/>
        <v>-</v>
      </c>
    </row>
    <row r="722" spans="1:6" ht="12.75" customHeight="1" x14ac:dyDescent="0.2">
      <c r="A722" s="55" t="s">
        <v>1420</v>
      </c>
      <c r="B722" s="87" t="s">
        <v>1421</v>
      </c>
      <c r="C722" s="52" t="s">
        <v>1420</v>
      </c>
      <c r="D722" s="244">
        <v>77212</v>
      </c>
      <c r="E722" s="312">
        <v>80007.16</v>
      </c>
      <c r="F722" s="54">
        <f t="shared" si="188"/>
        <v>103.62011086359632</v>
      </c>
    </row>
    <row r="723" spans="1:6" ht="12.75" customHeight="1" x14ac:dyDescent="0.2">
      <c r="A723" s="55" t="s">
        <v>1422</v>
      </c>
      <c r="B723" s="87" t="s">
        <v>1423</v>
      </c>
      <c r="C723" s="52" t="s">
        <v>1422</v>
      </c>
      <c r="D723" s="244"/>
      <c r="E723" s="312"/>
      <c r="F723" s="54" t="str">
        <f t="shared" si="188"/>
        <v>-</v>
      </c>
    </row>
    <row r="724" spans="1:6" ht="12.75" customHeight="1" x14ac:dyDescent="0.2">
      <c r="A724" s="55" t="s">
        <v>1424</v>
      </c>
      <c r="B724" s="87" t="s">
        <v>1425</v>
      </c>
      <c r="C724" s="52" t="s">
        <v>1424</v>
      </c>
      <c r="D724" s="244"/>
      <c r="E724" s="312"/>
      <c r="F724" s="54" t="str">
        <f t="shared" si="188"/>
        <v>-</v>
      </c>
    </row>
    <row r="725" spans="1:6" ht="12.75" customHeight="1" x14ac:dyDescent="0.2">
      <c r="A725" s="55">
        <v>32911</v>
      </c>
      <c r="B725" s="87" t="s">
        <v>1426</v>
      </c>
      <c r="C725" s="52" t="s">
        <v>1427</v>
      </c>
      <c r="D725" s="244">
        <v>86224</v>
      </c>
      <c r="E725" s="312">
        <v>64201.33</v>
      </c>
      <c r="F725" s="54">
        <f t="shared" ref="F725:F979" si="190">IF(D725&lt;&gt;0,IF(E725/D725&gt;=100,"&gt;&gt;100",E725/D725*100),"-")</f>
        <v>74.458770179996293</v>
      </c>
    </row>
    <row r="726" spans="1:6" ht="12.75" customHeight="1" x14ac:dyDescent="0.2">
      <c r="A726" s="55" t="s">
        <v>1428</v>
      </c>
      <c r="B726" s="87" t="s">
        <v>1429</v>
      </c>
      <c r="C726" s="52" t="s">
        <v>1428</v>
      </c>
      <c r="D726" s="244">
        <v>8147</v>
      </c>
      <c r="E726" s="312">
        <v>8539.6200000000008</v>
      </c>
      <c r="F726" s="54">
        <f t="shared" si="190"/>
        <v>104.81919725052167</v>
      </c>
    </row>
    <row r="727" spans="1:6" ht="12.75" customHeight="1" x14ac:dyDescent="0.2">
      <c r="A727" s="55">
        <v>34111</v>
      </c>
      <c r="B727" s="87" t="s">
        <v>1430</v>
      </c>
      <c r="C727" s="52" t="s">
        <v>1431</v>
      </c>
      <c r="D727" s="244"/>
      <c r="E727" s="312"/>
      <c r="F727" s="54" t="str">
        <f t="shared" si="190"/>
        <v>-</v>
      </c>
    </row>
    <row r="728" spans="1:6" ht="12.75" customHeight="1" x14ac:dyDescent="0.2">
      <c r="A728" s="55">
        <v>34112</v>
      </c>
      <c r="B728" s="87" t="s">
        <v>1432</v>
      </c>
      <c r="C728" s="52" t="s">
        <v>1433</v>
      </c>
      <c r="D728" s="244"/>
      <c r="E728" s="312"/>
      <c r="F728" s="54" t="str">
        <f t="shared" si="190"/>
        <v>-</v>
      </c>
    </row>
    <row r="729" spans="1:6" ht="12.75" customHeight="1" x14ac:dyDescent="0.2">
      <c r="A729" s="55">
        <v>34121</v>
      </c>
      <c r="B729" s="87" t="s">
        <v>1434</v>
      </c>
      <c r="C729" s="52" t="s">
        <v>1435</v>
      </c>
      <c r="D729" s="244"/>
      <c r="E729" s="312"/>
      <c r="F729" s="54" t="str">
        <f t="shared" si="190"/>
        <v>-</v>
      </c>
    </row>
    <row r="730" spans="1:6" ht="12.75" customHeight="1" x14ac:dyDescent="0.2">
      <c r="A730" s="55">
        <v>34122</v>
      </c>
      <c r="B730" s="87" t="s">
        <v>1436</v>
      </c>
      <c r="C730" s="52" t="s">
        <v>1437</v>
      </c>
      <c r="D730" s="244"/>
      <c r="E730" s="312"/>
      <c r="F730" s="54" t="str">
        <f t="shared" si="190"/>
        <v>-</v>
      </c>
    </row>
    <row r="731" spans="1:6" ht="12.75" customHeight="1" x14ac:dyDescent="0.2">
      <c r="A731" s="55">
        <v>34131</v>
      </c>
      <c r="B731" s="87" t="s">
        <v>1438</v>
      </c>
      <c r="C731" s="52" t="s">
        <v>1439</v>
      </c>
      <c r="D731" s="244"/>
      <c r="E731" s="312"/>
      <c r="F731" s="54" t="str">
        <f t="shared" si="190"/>
        <v>-</v>
      </c>
    </row>
    <row r="732" spans="1:6" ht="12.75" customHeight="1" x14ac:dyDescent="0.2">
      <c r="A732" s="55">
        <v>34132</v>
      </c>
      <c r="B732" s="87" t="s">
        <v>1440</v>
      </c>
      <c r="C732" s="52" t="s">
        <v>1441</v>
      </c>
      <c r="D732" s="244"/>
      <c r="E732" s="312"/>
      <c r="F732" s="54" t="str">
        <f t="shared" si="190"/>
        <v>-</v>
      </c>
    </row>
    <row r="733" spans="1:6" ht="12.75" customHeight="1" x14ac:dyDescent="0.2">
      <c r="A733" s="55">
        <v>34191</v>
      </c>
      <c r="B733" s="87" t="s">
        <v>1442</v>
      </c>
      <c r="C733" s="52" t="s">
        <v>1443</v>
      </c>
      <c r="D733" s="244"/>
      <c r="E733" s="312"/>
      <c r="F733" s="54" t="str">
        <f t="shared" si="190"/>
        <v>-</v>
      </c>
    </row>
    <row r="734" spans="1:6" ht="12.75" customHeight="1" x14ac:dyDescent="0.2">
      <c r="A734" s="55">
        <v>34192</v>
      </c>
      <c r="B734" s="87" t="s">
        <v>1444</v>
      </c>
      <c r="C734" s="52" t="s">
        <v>1445</v>
      </c>
      <c r="D734" s="244"/>
      <c r="E734" s="312"/>
      <c r="F734" s="54" t="str">
        <f t="shared" si="190"/>
        <v>-</v>
      </c>
    </row>
    <row r="735" spans="1:6" ht="12.75" customHeight="1" x14ac:dyDescent="0.2">
      <c r="A735" s="55">
        <v>34213</v>
      </c>
      <c r="B735" s="87" t="s">
        <v>1446</v>
      </c>
      <c r="C735" s="52" t="s">
        <v>1447</v>
      </c>
      <c r="D735" s="244"/>
      <c r="E735" s="312"/>
      <c r="F735" s="54" t="str">
        <f t="shared" si="190"/>
        <v>-</v>
      </c>
    </row>
    <row r="736" spans="1:6" ht="12.75" customHeight="1" x14ac:dyDescent="0.2">
      <c r="A736" s="55">
        <v>34214</v>
      </c>
      <c r="B736" s="87" t="s">
        <v>1448</v>
      </c>
      <c r="C736" s="52" t="s">
        <v>1449</v>
      </c>
      <c r="D736" s="244"/>
      <c r="E736" s="312"/>
      <c r="F736" s="54" t="str">
        <f t="shared" si="190"/>
        <v>-</v>
      </c>
    </row>
    <row r="737" spans="1:6" ht="12.75" customHeight="1" x14ac:dyDescent="0.2">
      <c r="A737" s="55">
        <v>34215</v>
      </c>
      <c r="B737" s="87" t="s">
        <v>1450</v>
      </c>
      <c r="C737" s="52" t="s">
        <v>1451</v>
      </c>
      <c r="D737" s="244"/>
      <c r="E737" s="312"/>
      <c r="F737" s="54" t="str">
        <f t="shared" si="190"/>
        <v>-</v>
      </c>
    </row>
    <row r="738" spans="1:6" ht="12.75" customHeight="1" x14ac:dyDescent="0.2">
      <c r="A738" s="55">
        <v>34216</v>
      </c>
      <c r="B738" s="87" t="s">
        <v>1452</v>
      </c>
      <c r="C738" s="52" t="s">
        <v>1453</v>
      </c>
      <c r="D738" s="244"/>
      <c r="E738" s="312"/>
      <c r="F738" s="54" t="str">
        <f t="shared" si="190"/>
        <v>-</v>
      </c>
    </row>
    <row r="739" spans="1:6" ht="12.75" customHeight="1" x14ac:dyDescent="0.2">
      <c r="A739" s="55">
        <v>34222</v>
      </c>
      <c r="B739" s="87" t="s">
        <v>1454</v>
      </c>
      <c r="C739" s="52" t="s">
        <v>1455</v>
      </c>
      <c r="D739" s="244"/>
      <c r="E739" s="312"/>
      <c r="F739" s="54" t="str">
        <f t="shared" si="190"/>
        <v>-</v>
      </c>
    </row>
    <row r="740" spans="1:6" ht="12.75" customHeight="1" x14ac:dyDescent="0.2">
      <c r="A740" s="55">
        <v>34223</v>
      </c>
      <c r="B740" s="87" t="s">
        <v>1456</v>
      </c>
      <c r="C740" s="52" t="s">
        <v>1457</v>
      </c>
      <c r="D740" s="244"/>
      <c r="E740" s="312"/>
      <c r="F740" s="54" t="str">
        <f t="shared" si="190"/>
        <v>-</v>
      </c>
    </row>
    <row r="741" spans="1:6" ht="24" x14ac:dyDescent="0.2">
      <c r="A741" s="55">
        <v>34224</v>
      </c>
      <c r="B741" s="87" t="s">
        <v>1458</v>
      </c>
      <c r="C741" s="52" t="s">
        <v>1459</v>
      </c>
      <c r="D741" s="244"/>
      <c r="E741" s="312"/>
      <c r="F741" s="54" t="str">
        <f t="shared" si="190"/>
        <v>-</v>
      </c>
    </row>
    <row r="742" spans="1:6" ht="24" x14ac:dyDescent="0.2">
      <c r="A742" s="55">
        <v>34233</v>
      </c>
      <c r="B742" s="87" t="s">
        <v>1460</v>
      </c>
      <c r="C742" s="52" t="s">
        <v>1461</v>
      </c>
      <c r="D742" s="244"/>
      <c r="E742" s="312"/>
      <c r="F742" s="54" t="str">
        <f t="shared" si="190"/>
        <v>-</v>
      </c>
    </row>
    <row r="743" spans="1:6" ht="24" x14ac:dyDescent="0.2">
      <c r="A743" s="55">
        <v>34234</v>
      </c>
      <c r="B743" s="234" t="s">
        <v>1462</v>
      </c>
      <c r="C743" s="52" t="s">
        <v>1463</v>
      </c>
      <c r="D743" s="244"/>
      <c r="E743" s="312"/>
      <c r="F743" s="54" t="str">
        <f t="shared" si="190"/>
        <v>-</v>
      </c>
    </row>
    <row r="744" spans="1:6" ht="24" x14ac:dyDescent="0.2">
      <c r="A744" s="55">
        <v>34235</v>
      </c>
      <c r="B744" s="234" t="s">
        <v>1464</v>
      </c>
      <c r="C744" s="52" t="s">
        <v>1465</v>
      </c>
      <c r="D744" s="244">
        <v>17925</v>
      </c>
      <c r="E744" s="312">
        <v>3750.79</v>
      </c>
      <c r="F744" s="54">
        <f t="shared" si="190"/>
        <v>20.924909344490931</v>
      </c>
    </row>
    <row r="745" spans="1:6" ht="12.75" customHeight="1" x14ac:dyDescent="0.2">
      <c r="A745" s="55">
        <v>34236</v>
      </c>
      <c r="B745" s="87" t="s">
        <v>1466</v>
      </c>
      <c r="C745" s="52" t="s">
        <v>1467</v>
      </c>
      <c r="D745" s="244"/>
      <c r="E745" s="312"/>
      <c r="F745" s="54" t="str">
        <f t="shared" si="190"/>
        <v>-</v>
      </c>
    </row>
    <row r="746" spans="1:6" ht="12.75" customHeight="1" x14ac:dyDescent="0.2">
      <c r="A746" s="55">
        <v>34237</v>
      </c>
      <c r="B746" s="87" t="s">
        <v>1468</v>
      </c>
      <c r="C746" s="52" t="s">
        <v>1469</v>
      </c>
      <c r="D746" s="244"/>
      <c r="E746" s="312"/>
      <c r="F746" s="54" t="str">
        <f t="shared" si="190"/>
        <v>-</v>
      </c>
    </row>
    <row r="747" spans="1:6" ht="12.75" customHeight="1" x14ac:dyDescent="0.2">
      <c r="A747" s="55">
        <v>34238</v>
      </c>
      <c r="B747" s="87" t="s">
        <v>1470</v>
      </c>
      <c r="C747" s="52" t="s">
        <v>1471</v>
      </c>
      <c r="D747" s="244"/>
      <c r="E747" s="312"/>
      <c r="F747" s="54" t="str">
        <f t="shared" si="190"/>
        <v>-</v>
      </c>
    </row>
    <row r="748" spans="1:6" ht="24" x14ac:dyDescent="0.2">
      <c r="A748" s="55">
        <v>34273</v>
      </c>
      <c r="B748" s="87" t="s">
        <v>1472</v>
      </c>
      <c r="C748" s="52" t="s">
        <v>1473</v>
      </c>
      <c r="D748" s="244"/>
      <c r="E748" s="312"/>
      <c r="F748" s="54" t="str">
        <f t="shared" si="190"/>
        <v>-</v>
      </c>
    </row>
    <row r="749" spans="1:6" ht="12.75" customHeight="1" x14ac:dyDescent="0.2">
      <c r="A749" s="55">
        <v>34274</v>
      </c>
      <c r="B749" s="87" t="s">
        <v>1474</v>
      </c>
      <c r="C749" s="52" t="s">
        <v>1475</v>
      </c>
      <c r="D749" s="244"/>
      <c r="E749" s="312"/>
      <c r="F749" s="54" t="str">
        <f t="shared" si="190"/>
        <v>-</v>
      </c>
    </row>
    <row r="750" spans="1:6" ht="12.75" customHeight="1" x14ac:dyDescent="0.2">
      <c r="A750" s="55">
        <v>34275</v>
      </c>
      <c r="B750" s="87" t="s">
        <v>1476</v>
      </c>
      <c r="C750" s="52" t="s">
        <v>1477</v>
      </c>
      <c r="D750" s="244"/>
      <c r="E750" s="312"/>
      <c r="F750" s="54" t="str">
        <f t="shared" si="190"/>
        <v>-</v>
      </c>
    </row>
    <row r="751" spans="1:6" ht="12.75" customHeight="1" x14ac:dyDescent="0.2">
      <c r="A751" s="55">
        <v>34281</v>
      </c>
      <c r="B751" s="87" t="s">
        <v>1478</v>
      </c>
      <c r="C751" s="52" t="s">
        <v>1479</v>
      </c>
      <c r="D751" s="244"/>
      <c r="E751" s="312"/>
      <c r="F751" s="54" t="str">
        <f t="shared" si="190"/>
        <v>-</v>
      </c>
    </row>
    <row r="752" spans="1:6" ht="12.75" customHeight="1" x14ac:dyDescent="0.2">
      <c r="A752" s="55">
        <v>34282</v>
      </c>
      <c r="B752" s="87" t="s">
        <v>1480</v>
      </c>
      <c r="C752" s="52" t="s">
        <v>1481</v>
      </c>
      <c r="D752" s="244"/>
      <c r="E752" s="312"/>
      <c r="F752" s="54" t="str">
        <f t="shared" si="190"/>
        <v>-</v>
      </c>
    </row>
    <row r="753" spans="1:6" ht="12.75" customHeight="1" x14ac:dyDescent="0.2">
      <c r="A753" s="55">
        <v>34283</v>
      </c>
      <c r="B753" s="87" t="s">
        <v>1482</v>
      </c>
      <c r="C753" s="52" t="s">
        <v>1483</v>
      </c>
      <c r="D753" s="244"/>
      <c r="E753" s="312"/>
      <c r="F753" s="54" t="str">
        <f t="shared" si="190"/>
        <v>-</v>
      </c>
    </row>
    <row r="754" spans="1:6" ht="12.75" customHeight="1" x14ac:dyDescent="0.2">
      <c r="A754" s="55">
        <v>34284</v>
      </c>
      <c r="B754" s="87" t="s">
        <v>1484</v>
      </c>
      <c r="C754" s="52" t="s">
        <v>1485</v>
      </c>
      <c r="D754" s="244"/>
      <c r="E754" s="312"/>
      <c r="F754" s="54" t="str">
        <f t="shared" si="190"/>
        <v>-</v>
      </c>
    </row>
    <row r="755" spans="1:6" ht="12.75" customHeight="1" x14ac:dyDescent="0.2">
      <c r="A755" s="55">
        <v>34285</v>
      </c>
      <c r="B755" s="87" t="s">
        <v>1486</v>
      </c>
      <c r="C755" s="52" t="s">
        <v>1487</v>
      </c>
      <c r="D755" s="244"/>
      <c r="E755" s="312"/>
      <c r="F755" s="54" t="str">
        <f t="shared" si="190"/>
        <v>-</v>
      </c>
    </row>
    <row r="756" spans="1:6" ht="24" x14ac:dyDescent="0.2">
      <c r="A756" s="55">
        <v>34286</v>
      </c>
      <c r="B756" s="234" t="s">
        <v>1488</v>
      </c>
      <c r="C756" s="52" t="s">
        <v>1489</v>
      </c>
      <c r="D756" s="244"/>
      <c r="E756" s="312"/>
      <c r="F756" s="54" t="str">
        <f t="shared" si="190"/>
        <v>-</v>
      </c>
    </row>
    <row r="757" spans="1:6" ht="24" x14ac:dyDescent="0.2">
      <c r="A757" s="55">
        <v>34287</v>
      </c>
      <c r="B757" s="87" t="s">
        <v>1490</v>
      </c>
      <c r="C757" s="52" t="s">
        <v>1491</v>
      </c>
      <c r="D757" s="244"/>
      <c r="E757" s="312"/>
      <c r="F757" s="54" t="str">
        <f t="shared" si="190"/>
        <v>-</v>
      </c>
    </row>
    <row r="758" spans="1:6" ht="12.75" customHeight="1" x14ac:dyDescent="0.2">
      <c r="A758" s="55">
        <v>34341</v>
      </c>
      <c r="B758" s="87" t="s">
        <v>1492</v>
      </c>
      <c r="C758" s="52" t="s">
        <v>1493</v>
      </c>
      <c r="D758" s="244"/>
      <c r="E758" s="312"/>
      <c r="F758" s="54" t="str">
        <f t="shared" si="190"/>
        <v>-</v>
      </c>
    </row>
    <row r="759" spans="1:6" ht="12.75" customHeight="1" x14ac:dyDescent="0.2">
      <c r="A759" s="55">
        <v>35231</v>
      </c>
      <c r="B759" s="87" t="s">
        <v>1494</v>
      </c>
      <c r="C759" s="52" t="s">
        <v>1495</v>
      </c>
      <c r="D759" s="244"/>
      <c r="E759" s="312"/>
      <c r="F759" s="54" t="str">
        <f t="shared" si="190"/>
        <v>-</v>
      </c>
    </row>
    <row r="760" spans="1:6" ht="12.75" customHeight="1" x14ac:dyDescent="0.2">
      <c r="A760" s="55">
        <v>35232</v>
      </c>
      <c r="B760" s="87" t="s">
        <v>1496</v>
      </c>
      <c r="C760" s="52" t="s">
        <v>1497</v>
      </c>
      <c r="D760" s="244"/>
      <c r="E760" s="312"/>
      <c r="F760" s="54" t="str">
        <f t="shared" si="190"/>
        <v>-</v>
      </c>
    </row>
    <row r="761" spans="1:6" ht="12.75" customHeight="1" x14ac:dyDescent="0.2">
      <c r="A761" s="55">
        <v>36313</v>
      </c>
      <c r="B761" s="87" t="s">
        <v>1498</v>
      </c>
      <c r="C761" s="52" t="s">
        <v>1499</v>
      </c>
      <c r="D761" s="244"/>
      <c r="E761" s="312"/>
      <c r="F761" s="54" t="str">
        <f t="shared" si="190"/>
        <v>-</v>
      </c>
    </row>
    <row r="762" spans="1:6" ht="12.75" customHeight="1" x14ac:dyDescent="0.2">
      <c r="A762" s="55">
        <v>36314</v>
      </c>
      <c r="B762" s="87" t="s">
        <v>1500</v>
      </c>
      <c r="C762" s="52" t="s">
        <v>1501</v>
      </c>
      <c r="D762" s="244"/>
      <c r="E762" s="312"/>
      <c r="F762" s="54" t="str">
        <f t="shared" si="190"/>
        <v>-</v>
      </c>
    </row>
    <row r="763" spans="1:6" ht="12.75" customHeight="1" x14ac:dyDescent="0.2">
      <c r="A763" s="55">
        <v>36315</v>
      </c>
      <c r="B763" s="87" t="s">
        <v>1502</v>
      </c>
      <c r="C763" s="52" t="s">
        <v>1503</v>
      </c>
      <c r="D763" s="244">
        <v>4200</v>
      </c>
      <c r="E763" s="312"/>
      <c r="F763" s="54">
        <f t="shared" si="190"/>
        <v>0</v>
      </c>
    </row>
    <row r="764" spans="1:6" ht="12.75" customHeight="1" x14ac:dyDescent="0.2">
      <c r="A764" s="55">
        <v>36316</v>
      </c>
      <c r="B764" s="87" t="s">
        <v>1504</v>
      </c>
      <c r="C764" s="52" t="s">
        <v>1505</v>
      </c>
      <c r="D764" s="244"/>
      <c r="E764" s="312"/>
      <c r="F764" s="54" t="str">
        <f t="shared" si="190"/>
        <v>-</v>
      </c>
    </row>
    <row r="765" spans="1:6" ht="12.75" customHeight="1" x14ac:dyDescent="0.2">
      <c r="A765" s="55">
        <v>36317</v>
      </c>
      <c r="B765" s="87" t="s">
        <v>1506</v>
      </c>
      <c r="C765" s="52" t="s">
        <v>1507</v>
      </c>
      <c r="D765" s="244"/>
      <c r="E765" s="312"/>
      <c r="F765" s="54" t="str">
        <f t="shared" si="190"/>
        <v>-</v>
      </c>
    </row>
    <row r="766" spans="1:6" ht="12.75" customHeight="1" x14ac:dyDescent="0.2">
      <c r="A766" s="55">
        <v>36318</v>
      </c>
      <c r="B766" s="87" t="s">
        <v>1508</v>
      </c>
      <c r="C766" s="52" t="s">
        <v>1509</v>
      </c>
      <c r="D766" s="244"/>
      <c r="E766" s="312"/>
      <c r="F766" s="54" t="str">
        <f t="shared" si="190"/>
        <v>-</v>
      </c>
    </row>
    <row r="767" spans="1:6" ht="24" x14ac:dyDescent="0.2">
      <c r="A767" s="55">
        <v>36319</v>
      </c>
      <c r="B767" s="234" t="s">
        <v>1510</v>
      </c>
      <c r="C767" s="52" t="s">
        <v>1511</v>
      </c>
      <c r="D767" s="244"/>
      <c r="E767" s="312"/>
      <c r="F767" s="54" t="str">
        <f t="shared" si="190"/>
        <v>-</v>
      </c>
    </row>
    <row r="768" spans="1:6" ht="12.75" customHeight="1" x14ac:dyDescent="0.2">
      <c r="A768" s="55">
        <v>36323</v>
      </c>
      <c r="B768" s="87" t="s">
        <v>1512</v>
      </c>
      <c r="C768" s="52" t="s">
        <v>1513</v>
      </c>
      <c r="D768" s="244"/>
      <c r="E768" s="312"/>
      <c r="F768" s="54" t="str">
        <f t="shared" si="190"/>
        <v>-</v>
      </c>
    </row>
    <row r="769" spans="1:6" ht="12.75" customHeight="1" x14ac:dyDescent="0.2">
      <c r="A769" s="55">
        <v>36324</v>
      </c>
      <c r="B769" s="87" t="s">
        <v>1514</v>
      </c>
      <c r="C769" s="52" t="s">
        <v>1515</v>
      </c>
      <c r="D769" s="244"/>
      <c r="E769" s="312"/>
      <c r="F769" s="54" t="str">
        <f t="shared" si="190"/>
        <v>-</v>
      </c>
    </row>
    <row r="770" spans="1:6" ht="12.75" customHeight="1" x14ac:dyDescent="0.2">
      <c r="A770" s="55">
        <v>36325</v>
      </c>
      <c r="B770" s="87" t="s">
        <v>1516</v>
      </c>
      <c r="C770" s="52" t="s">
        <v>1517</v>
      </c>
      <c r="D770" s="244"/>
      <c r="E770" s="312"/>
      <c r="F770" s="54" t="str">
        <f t="shared" si="190"/>
        <v>-</v>
      </c>
    </row>
    <row r="771" spans="1:6" ht="12.75" customHeight="1" x14ac:dyDescent="0.2">
      <c r="A771" s="55">
        <v>36326</v>
      </c>
      <c r="B771" s="87" t="s">
        <v>1518</v>
      </c>
      <c r="C771" s="52" t="s">
        <v>1519</v>
      </c>
      <c r="D771" s="244"/>
      <c r="E771" s="312"/>
      <c r="F771" s="54" t="str">
        <f t="shared" si="190"/>
        <v>-</v>
      </c>
    </row>
    <row r="772" spans="1:6" ht="12.75" customHeight="1" x14ac:dyDescent="0.2">
      <c r="A772" s="55">
        <v>36327</v>
      </c>
      <c r="B772" s="87" t="s">
        <v>1520</v>
      </c>
      <c r="C772" s="52" t="s">
        <v>1521</v>
      </c>
      <c r="D772" s="244"/>
      <c r="E772" s="312"/>
      <c r="F772" s="54" t="str">
        <f t="shared" si="190"/>
        <v>-</v>
      </c>
    </row>
    <row r="773" spans="1:6" ht="24" x14ac:dyDescent="0.2">
      <c r="A773" s="55">
        <v>36328</v>
      </c>
      <c r="B773" s="87" t="s">
        <v>1522</v>
      </c>
      <c r="C773" s="52" t="s">
        <v>1523</v>
      </c>
      <c r="D773" s="244"/>
      <c r="E773" s="312"/>
      <c r="F773" s="54" t="str">
        <f t="shared" si="190"/>
        <v>-</v>
      </c>
    </row>
    <row r="774" spans="1:6" ht="24" x14ac:dyDescent="0.2">
      <c r="A774" s="55">
        <v>36329</v>
      </c>
      <c r="B774" s="234" t="s">
        <v>1524</v>
      </c>
      <c r="C774" s="52" t="s">
        <v>1525</v>
      </c>
      <c r="D774" s="244"/>
      <c r="E774" s="312"/>
      <c r="F774" s="54" t="str">
        <f t="shared" si="190"/>
        <v>-</v>
      </c>
    </row>
    <row r="775" spans="1:6" ht="12.75" customHeight="1" x14ac:dyDescent="0.2">
      <c r="A775" s="55" t="s">
        <v>1526</v>
      </c>
      <c r="B775" s="234" t="s">
        <v>1527</v>
      </c>
      <c r="C775" s="56" t="s">
        <v>1526</v>
      </c>
      <c r="D775" s="244"/>
      <c r="E775" s="312"/>
      <c r="F775" s="54" t="str">
        <f t="shared" si="190"/>
        <v>-</v>
      </c>
    </row>
    <row r="776" spans="1:6" ht="12.75" customHeight="1" x14ac:dyDescent="0.2">
      <c r="A776" s="55" t="s">
        <v>1528</v>
      </c>
      <c r="B776" s="234" t="s">
        <v>1529</v>
      </c>
      <c r="C776" s="56" t="s">
        <v>1528</v>
      </c>
      <c r="D776" s="244"/>
      <c r="E776" s="312"/>
      <c r="F776" s="54" t="str">
        <f t="shared" si="190"/>
        <v>-</v>
      </c>
    </row>
    <row r="777" spans="1:6" ht="12.75" customHeight="1" x14ac:dyDescent="0.2">
      <c r="A777" s="55" t="s">
        <v>1530</v>
      </c>
      <c r="B777" s="234" t="s">
        <v>1531</v>
      </c>
      <c r="C777" s="56" t="s">
        <v>1530</v>
      </c>
      <c r="D777" s="244"/>
      <c r="E777" s="312"/>
      <c r="F777" s="54" t="str">
        <f t="shared" si="190"/>
        <v>-</v>
      </c>
    </row>
    <row r="778" spans="1:6" ht="12.75" customHeight="1" x14ac:dyDescent="0.2">
      <c r="A778" s="55" t="s">
        <v>1532</v>
      </c>
      <c r="B778" s="234" t="s">
        <v>1533</v>
      </c>
      <c r="C778" s="56" t="s">
        <v>1532</v>
      </c>
      <c r="D778" s="244"/>
      <c r="E778" s="312"/>
      <c r="F778" s="54" t="str">
        <f t="shared" si="190"/>
        <v>-</v>
      </c>
    </row>
    <row r="779" spans="1:6" ht="24" x14ac:dyDescent="0.2">
      <c r="A779" s="55" t="s">
        <v>1534</v>
      </c>
      <c r="B779" s="234" t="s">
        <v>1535</v>
      </c>
      <c r="C779" s="56" t="s">
        <v>1534</v>
      </c>
      <c r="D779" s="244"/>
      <c r="E779" s="312"/>
      <c r="F779" s="54" t="str">
        <f t="shared" si="190"/>
        <v>-</v>
      </c>
    </row>
    <row r="780" spans="1:6" ht="24" x14ac:dyDescent="0.2">
      <c r="A780" s="55" t="s">
        <v>1536</v>
      </c>
      <c r="B780" s="234" t="s">
        <v>1537</v>
      </c>
      <c r="C780" s="56" t="s">
        <v>1536</v>
      </c>
      <c r="D780" s="244"/>
      <c r="E780" s="312"/>
      <c r="F780" s="54" t="str">
        <f t="shared" si="190"/>
        <v>-</v>
      </c>
    </row>
    <row r="781" spans="1:6" ht="12.75" customHeight="1" x14ac:dyDescent="0.2">
      <c r="A781" s="55" t="s">
        <v>1538</v>
      </c>
      <c r="B781" s="234" t="s">
        <v>1539</v>
      </c>
      <c r="C781" s="56" t="s">
        <v>1538</v>
      </c>
      <c r="D781" s="244"/>
      <c r="E781" s="312"/>
      <c r="F781" s="54" t="str">
        <f t="shared" si="190"/>
        <v>-</v>
      </c>
    </row>
    <row r="782" spans="1:6" ht="24" x14ac:dyDescent="0.2">
      <c r="A782" s="55" t="s">
        <v>1540</v>
      </c>
      <c r="B782" s="234" t="s">
        <v>1541</v>
      </c>
      <c r="C782" s="56" t="s">
        <v>1540</v>
      </c>
      <c r="D782" s="244"/>
      <c r="E782" s="312"/>
      <c r="F782" s="54" t="str">
        <f t="shared" si="190"/>
        <v>-</v>
      </c>
    </row>
    <row r="783" spans="1:6" ht="12.75" customHeight="1" x14ac:dyDescent="0.2">
      <c r="A783" s="55" t="s">
        <v>1542</v>
      </c>
      <c r="B783" s="234" t="s">
        <v>1543</v>
      </c>
      <c r="C783" s="56" t="s">
        <v>1542</v>
      </c>
      <c r="D783" s="244"/>
      <c r="E783" s="312"/>
      <c r="F783" s="54" t="str">
        <f t="shared" si="190"/>
        <v>-</v>
      </c>
    </row>
    <row r="784" spans="1:6" ht="12.75" customHeight="1" x14ac:dyDescent="0.2">
      <c r="A784" s="55" t="s">
        <v>1544</v>
      </c>
      <c r="B784" s="234" t="s">
        <v>1545</v>
      </c>
      <c r="C784" s="56" t="s">
        <v>1544</v>
      </c>
      <c r="D784" s="244"/>
      <c r="E784" s="312"/>
      <c r="F784" s="54" t="str">
        <f t="shared" si="190"/>
        <v>-</v>
      </c>
    </row>
    <row r="785" spans="1:6" ht="24" x14ac:dyDescent="0.2">
      <c r="A785" s="55" t="s">
        <v>1546</v>
      </c>
      <c r="B785" s="234" t="s">
        <v>1547</v>
      </c>
      <c r="C785" s="56" t="s">
        <v>1546</v>
      </c>
      <c r="D785" s="244"/>
      <c r="E785" s="312"/>
      <c r="F785" s="54" t="str">
        <f t="shared" si="190"/>
        <v>-</v>
      </c>
    </row>
    <row r="786" spans="1:6" ht="24" x14ac:dyDescent="0.2">
      <c r="A786" s="55" t="s">
        <v>1548</v>
      </c>
      <c r="B786" s="234" t="s">
        <v>1549</v>
      </c>
      <c r="C786" s="56" t="s">
        <v>1548</v>
      </c>
      <c r="D786" s="244"/>
      <c r="E786" s="312"/>
      <c r="F786" s="54" t="str">
        <f t="shared" si="190"/>
        <v>-</v>
      </c>
    </row>
    <row r="787" spans="1:6" ht="24" x14ac:dyDescent="0.2">
      <c r="A787" s="55" t="s">
        <v>1550</v>
      </c>
      <c r="B787" s="234" t="s">
        <v>1551</v>
      </c>
      <c r="C787" s="56" t="s">
        <v>1550</v>
      </c>
      <c r="D787" s="244"/>
      <c r="E787" s="312"/>
      <c r="F787" s="54" t="str">
        <f t="shared" si="190"/>
        <v>-</v>
      </c>
    </row>
    <row r="788" spans="1:6" ht="24" x14ac:dyDescent="0.2">
      <c r="A788" s="55" t="s">
        <v>1552</v>
      </c>
      <c r="B788" s="234" t="s">
        <v>1553</v>
      </c>
      <c r="C788" s="56" t="s">
        <v>1552</v>
      </c>
      <c r="D788" s="244"/>
      <c r="E788" s="312"/>
      <c r="F788" s="54" t="str">
        <f t="shared" si="190"/>
        <v>-</v>
      </c>
    </row>
    <row r="789" spans="1:6" ht="24" x14ac:dyDescent="0.2">
      <c r="A789" s="55" t="s">
        <v>1554</v>
      </c>
      <c r="B789" s="234" t="s">
        <v>1555</v>
      </c>
      <c r="C789" s="56" t="s">
        <v>1554</v>
      </c>
      <c r="D789" s="244"/>
      <c r="E789" s="312"/>
      <c r="F789" s="54" t="str">
        <f t="shared" si="190"/>
        <v>-</v>
      </c>
    </row>
    <row r="790" spans="1:6" ht="24" x14ac:dyDescent="0.2">
      <c r="A790" s="55" t="s">
        <v>1556</v>
      </c>
      <c r="B790" s="87" t="s">
        <v>1557</v>
      </c>
      <c r="C790" s="52" t="s">
        <v>1556</v>
      </c>
      <c r="D790" s="244"/>
      <c r="E790" s="312"/>
      <c r="F790" s="54" t="str">
        <f t="shared" si="190"/>
        <v>-</v>
      </c>
    </row>
    <row r="791" spans="1:6" ht="24" x14ac:dyDescent="0.2">
      <c r="A791" s="55" t="s">
        <v>1558</v>
      </c>
      <c r="B791" s="87" t="s">
        <v>1559</v>
      </c>
      <c r="C791" s="52" t="s">
        <v>1558</v>
      </c>
      <c r="D791" s="244"/>
      <c r="E791" s="312"/>
      <c r="F791" s="54" t="str">
        <f t="shared" si="190"/>
        <v>-</v>
      </c>
    </row>
    <row r="792" spans="1:6" ht="24" x14ac:dyDescent="0.2">
      <c r="A792" s="55" t="s">
        <v>1560</v>
      </c>
      <c r="B792" s="87" t="s">
        <v>1561</v>
      </c>
      <c r="C792" s="52" t="s">
        <v>1560</v>
      </c>
      <c r="D792" s="244"/>
      <c r="E792" s="312"/>
      <c r="F792" s="54" t="str">
        <f t="shared" si="190"/>
        <v>-</v>
      </c>
    </row>
    <row r="793" spans="1:6" ht="24" x14ac:dyDescent="0.2">
      <c r="A793" s="55" t="s">
        <v>1562</v>
      </c>
      <c r="B793" s="87" t="s">
        <v>1563</v>
      </c>
      <c r="C793" s="52" t="s">
        <v>1562</v>
      </c>
      <c r="D793" s="244"/>
      <c r="E793" s="312"/>
      <c r="F793" s="54" t="str">
        <f t="shared" si="190"/>
        <v>-</v>
      </c>
    </row>
    <row r="794" spans="1:6" ht="12.75" customHeight="1" x14ac:dyDescent="0.2">
      <c r="A794" s="55" t="s">
        <v>1564</v>
      </c>
      <c r="B794" s="87" t="s">
        <v>1565</v>
      </c>
      <c r="C794" s="52" t="s">
        <v>1564</v>
      </c>
      <c r="D794" s="244"/>
      <c r="E794" s="312"/>
      <c r="F794" s="54" t="str">
        <f t="shared" si="190"/>
        <v>-</v>
      </c>
    </row>
    <row r="795" spans="1:6" ht="12.75" customHeight="1" x14ac:dyDescent="0.2">
      <c r="A795" s="55" t="s">
        <v>1566</v>
      </c>
      <c r="B795" s="87" t="s">
        <v>1567</v>
      </c>
      <c r="C795" s="52" t="s">
        <v>1566</v>
      </c>
      <c r="D795" s="244"/>
      <c r="E795" s="312"/>
      <c r="F795" s="54" t="str">
        <f t="shared" si="190"/>
        <v>-</v>
      </c>
    </row>
    <row r="796" spans="1:6" ht="12.75" customHeight="1" x14ac:dyDescent="0.2">
      <c r="A796" s="55" t="s">
        <v>1568</v>
      </c>
      <c r="B796" s="87" t="s">
        <v>1569</v>
      </c>
      <c r="C796" s="52" t="s">
        <v>1568</v>
      </c>
      <c r="D796" s="244"/>
      <c r="E796" s="312"/>
      <c r="F796" s="54" t="str">
        <f t="shared" si="190"/>
        <v>-</v>
      </c>
    </row>
    <row r="797" spans="1:6" ht="24" x14ac:dyDescent="0.2">
      <c r="A797" s="55" t="s">
        <v>1570</v>
      </c>
      <c r="B797" s="87" t="s">
        <v>1571</v>
      </c>
      <c r="C797" s="52" t="s">
        <v>1570</v>
      </c>
      <c r="D797" s="244"/>
      <c r="E797" s="312"/>
      <c r="F797" s="54" t="str">
        <f t="shared" si="190"/>
        <v>-</v>
      </c>
    </row>
    <row r="798" spans="1:6" ht="24" x14ac:dyDescent="0.2">
      <c r="A798" s="55" t="s">
        <v>1572</v>
      </c>
      <c r="B798" s="87" t="s">
        <v>1573</v>
      </c>
      <c r="C798" s="52" t="s">
        <v>1572</v>
      </c>
      <c r="D798" s="244"/>
      <c r="E798" s="312"/>
      <c r="F798" s="54" t="str">
        <f t="shared" si="190"/>
        <v>-</v>
      </c>
    </row>
    <row r="799" spans="1:6" ht="24" x14ac:dyDescent="0.2">
      <c r="A799" s="55" t="s">
        <v>1574</v>
      </c>
      <c r="B799" s="87" t="s">
        <v>1575</v>
      </c>
      <c r="C799" s="52" t="s">
        <v>1574</v>
      </c>
      <c r="D799" s="244"/>
      <c r="E799" s="312"/>
      <c r="F799" s="54" t="str">
        <f t="shared" si="190"/>
        <v>-</v>
      </c>
    </row>
    <row r="800" spans="1:6" ht="24" x14ac:dyDescent="0.2">
      <c r="A800" s="55" t="s">
        <v>1576</v>
      </c>
      <c r="B800" s="87" t="s">
        <v>1577</v>
      </c>
      <c r="C800" s="52" t="s">
        <v>1576</v>
      </c>
      <c r="D800" s="244"/>
      <c r="E800" s="312"/>
      <c r="F800" s="54" t="str">
        <f t="shared" si="190"/>
        <v>-</v>
      </c>
    </row>
    <row r="801" spans="1:6" ht="24" x14ac:dyDescent="0.2">
      <c r="A801" s="55" t="s">
        <v>1578</v>
      </c>
      <c r="B801" s="87" t="s">
        <v>1579</v>
      </c>
      <c r="C801" s="52" t="s">
        <v>1578</v>
      </c>
      <c r="D801" s="244"/>
      <c r="E801" s="312"/>
      <c r="F801" s="54" t="str">
        <f t="shared" si="190"/>
        <v>-</v>
      </c>
    </row>
    <row r="802" spans="1:6" ht="24" x14ac:dyDescent="0.2">
      <c r="A802" s="55" t="s">
        <v>1580</v>
      </c>
      <c r="B802" s="87" t="s">
        <v>1581</v>
      </c>
      <c r="C802" s="52" t="s">
        <v>1580</v>
      </c>
      <c r="D802" s="244"/>
      <c r="E802" s="312"/>
      <c r="F802" s="54" t="str">
        <f t="shared" si="190"/>
        <v>-</v>
      </c>
    </row>
    <row r="803" spans="1:6" ht="24" x14ac:dyDescent="0.2">
      <c r="A803" s="55" t="s">
        <v>1582</v>
      </c>
      <c r="B803" s="87" t="s">
        <v>1583</v>
      </c>
      <c r="C803" s="52" t="s">
        <v>1582</v>
      </c>
      <c r="D803" s="244"/>
      <c r="E803" s="312"/>
      <c r="F803" s="54" t="str">
        <f t="shared" si="190"/>
        <v>-</v>
      </c>
    </row>
    <row r="804" spans="1:6" ht="12.75" customHeight="1" x14ac:dyDescent="0.2">
      <c r="A804" s="55" t="s">
        <v>1584</v>
      </c>
      <c r="B804" s="87" t="s">
        <v>1585</v>
      </c>
      <c r="C804" s="52" t="s">
        <v>1584</v>
      </c>
      <c r="D804" s="244"/>
      <c r="E804" s="312"/>
      <c r="F804" s="54" t="str">
        <f t="shared" si="190"/>
        <v>-</v>
      </c>
    </row>
    <row r="805" spans="1:6" ht="12.75" customHeight="1" x14ac:dyDescent="0.2">
      <c r="A805" s="55" t="s">
        <v>1586</v>
      </c>
      <c r="B805" s="87" t="s">
        <v>1587</v>
      </c>
      <c r="C805" s="52" t="s">
        <v>1586</v>
      </c>
      <c r="D805" s="244"/>
      <c r="E805" s="312"/>
      <c r="F805" s="54" t="str">
        <f t="shared" si="190"/>
        <v>-</v>
      </c>
    </row>
    <row r="806" spans="1:6" ht="24" x14ac:dyDescent="0.2">
      <c r="A806" s="55" t="s">
        <v>1588</v>
      </c>
      <c r="B806" s="87" t="s">
        <v>1589</v>
      </c>
      <c r="C806" s="52" t="s">
        <v>1588</v>
      </c>
      <c r="D806" s="244"/>
      <c r="E806" s="312"/>
      <c r="F806" s="54" t="str">
        <f t="shared" si="190"/>
        <v>-</v>
      </c>
    </row>
    <row r="807" spans="1:6" ht="24" x14ac:dyDescent="0.2">
      <c r="A807" s="55" t="s">
        <v>1590</v>
      </c>
      <c r="B807" s="87" t="s">
        <v>1591</v>
      </c>
      <c r="C807" s="52" t="s">
        <v>1590</v>
      </c>
      <c r="D807" s="244"/>
      <c r="E807" s="312"/>
      <c r="F807" s="54" t="str">
        <f t="shared" si="190"/>
        <v>-</v>
      </c>
    </row>
    <row r="808" spans="1:6" ht="12.75" customHeight="1" x14ac:dyDescent="0.2">
      <c r="A808" s="55" t="s">
        <v>1592</v>
      </c>
      <c r="B808" s="87" t="s">
        <v>1593</v>
      </c>
      <c r="C808" s="52" t="s">
        <v>1592</v>
      </c>
      <c r="D808" s="244"/>
      <c r="E808" s="312"/>
      <c r="F808" s="54" t="str">
        <f t="shared" si="190"/>
        <v>-</v>
      </c>
    </row>
    <row r="809" spans="1:6" ht="12.75" customHeight="1" x14ac:dyDescent="0.2">
      <c r="A809" s="55" t="s">
        <v>1594</v>
      </c>
      <c r="B809" s="87" t="s">
        <v>1595</v>
      </c>
      <c r="C809" s="52" t="s">
        <v>1594</v>
      </c>
      <c r="D809" s="244"/>
      <c r="E809" s="312"/>
      <c r="F809" s="54" t="str">
        <f t="shared" si="190"/>
        <v>-</v>
      </c>
    </row>
    <row r="810" spans="1:6" ht="12.75" customHeight="1" x14ac:dyDescent="0.2">
      <c r="A810" s="55" t="s">
        <v>1596</v>
      </c>
      <c r="B810" s="87" t="s">
        <v>1597</v>
      </c>
      <c r="C810" s="52" t="s">
        <v>1596</v>
      </c>
      <c r="D810" s="244"/>
      <c r="E810" s="312"/>
      <c r="F810" s="54" t="str">
        <f t="shared" si="190"/>
        <v>-</v>
      </c>
    </row>
    <row r="811" spans="1:6" ht="12.75" customHeight="1" x14ac:dyDescent="0.2">
      <c r="A811" s="55" t="s">
        <v>1598</v>
      </c>
      <c r="B811" s="87" t="s">
        <v>1599</v>
      </c>
      <c r="C811" s="52" t="s">
        <v>1598</v>
      </c>
      <c r="D811" s="244"/>
      <c r="E811" s="312"/>
      <c r="F811" s="54" t="str">
        <f t="shared" si="190"/>
        <v>-</v>
      </c>
    </row>
    <row r="812" spans="1:6" ht="12.75" customHeight="1" x14ac:dyDescent="0.2">
      <c r="A812" s="55" t="s">
        <v>1600</v>
      </c>
      <c r="B812" s="87" t="s">
        <v>1601</v>
      </c>
      <c r="C812" s="52" t="s">
        <v>1600</v>
      </c>
      <c r="D812" s="244"/>
      <c r="E812" s="312"/>
      <c r="F812" s="54" t="str">
        <f t="shared" si="190"/>
        <v>-</v>
      </c>
    </row>
    <row r="813" spans="1:6" ht="12.75" customHeight="1" x14ac:dyDescent="0.2">
      <c r="A813" s="55" t="s">
        <v>1602</v>
      </c>
      <c r="B813" s="87" t="s">
        <v>1603</v>
      </c>
      <c r="C813" s="52" t="s">
        <v>1602</v>
      </c>
      <c r="D813" s="244"/>
      <c r="E813" s="312"/>
      <c r="F813" s="54" t="str">
        <f t="shared" si="190"/>
        <v>-</v>
      </c>
    </row>
    <row r="814" spans="1:6" ht="12.75" customHeight="1" x14ac:dyDescent="0.2">
      <c r="A814" s="55" t="s">
        <v>1604</v>
      </c>
      <c r="B814" s="87" t="s">
        <v>1605</v>
      </c>
      <c r="C814" s="52" t="s">
        <v>1604</v>
      </c>
      <c r="D814" s="244"/>
      <c r="E814" s="312"/>
      <c r="F814" s="54" t="str">
        <f t="shared" si="190"/>
        <v>-</v>
      </c>
    </row>
    <row r="815" spans="1:6" ht="12.75" customHeight="1" x14ac:dyDescent="0.2">
      <c r="A815" s="55" t="s">
        <v>1606</v>
      </c>
      <c r="B815" s="87" t="s">
        <v>1607</v>
      </c>
      <c r="C815" s="52" t="s">
        <v>1606</v>
      </c>
      <c r="D815" s="244"/>
      <c r="E815" s="312"/>
      <c r="F815" s="54" t="str">
        <f t="shared" si="190"/>
        <v>-</v>
      </c>
    </row>
    <row r="816" spans="1:6" ht="12.75" customHeight="1" x14ac:dyDescent="0.2">
      <c r="A816" s="55" t="s">
        <v>1608</v>
      </c>
      <c r="B816" s="87" t="s">
        <v>1609</v>
      </c>
      <c r="C816" s="52" t="s">
        <v>1608</v>
      </c>
      <c r="D816" s="244">
        <v>23245</v>
      </c>
      <c r="E816" s="312">
        <v>32618.19</v>
      </c>
      <c r="F816" s="54">
        <f t="shared" si="190"/>
        <v>140.32346741234673</v>
      </c>
    </row>
    <row r="817" spans="1:6" ht="12.75" customHeight="1" x14ac:dyDescent="0.2">
      <c r="A817" s="55" t="s">
        <v>1610</v>
      </c>
      <c r="B817" s="87" t="s">
        <v>1611</v>
      </c>
      <c r="C817" s="52" t="s">
        <v>1610</v>
      </c>
      <c r="D817" s="244">
        <v>7000</v>
      </c>
      <c r="E817" s="312">
        <v>6000</v>
      </c>
      <c r="F817" s="54">
        <f t="shared" si="190"/>
        <v>85.714285714285708</v>
      </c>
    </row>
    <row r="818" spans="1:6" ht="12.75" customHeight="1" x14ac:dyDescent="0.2">
      <c r="A818" s="55" t="s">
        <v>1612</v>
      </c>
      <c r="B818" s="87" t="s">
        <v>1613</v>
      </c>
      <c r="C818" s="52" t="s">
        <v>1612</v>
      </c>
      <c r="D818" s="244"/>
      <c r="E818" s="312"/>
      <c r="F818" s="54" t="str">
        <f t="shared" si="190"/>
        <v>-</v>
      </c>
    </row>
    <row r="819" spans="1:6" ht="12.75" customHeight="1" x14ac:dyDescent="0.2">
      <c r="A819" s="55">
        <v>37215</v>
      </c>
      <c r="B819" s="87" t="s">
        <v>1614</v>
      </c>
      <c r="C819" s="52" t="s">
        <v>1615</v>
      </c>
      <c r="D819" s="244">
        <v>86000</v>
      </c>
      <c r="E819" s="312">
        <v>88000</v>
      </c>
      <c r="F819" s="54">
        <f t="shared" si="190"/>
        <v>102.32558139534885</v>
      </c>
    </row>
    <row r="820" spans="1:6" ht="24" x14ac:dyDescent="0.2">
      <c r="A820" s="55">
        <v>37216</v>
      </c>
      <c r="B820" s="234" t="s">
        <v>1616</v>
      </c>
      <c r="C820" s="52" t="s">
        <v>1617</v>
      </c>
      <c r="D820" s="244"/>
      <c r="E820" s="312"/>
      <c r="F820" s="54" t="str">
        <f t="shared" si="190"/>
        <v>-</v>
      </c>
    </row>
    <row r="821" spans="1:6" ht="12.75" customHeight="1" x14ac:dyDescent="0.2">
      <c r="A821" s="55">
        <v>37217</v>
      </c>
      <c r="B821" s="87" t="s">
        <v>1618</v>
      </c>
      <c r="C821" s="52" t="s">
        <v>1619</v>
      </c>
      <c r="D821" s="244">
        <v>89000</v>
      </c>
      <c r="E821" s="312">
        <v>67000</v>
      </c>
      <c r="F821" s="54">
        <f t="shared" si="190"/>
        <v>75.280898876404493</v>
      </c>
    </row>
    <row r="822" spans="1:6" ht="12.75" customHeight="1" x14ac:dyDescent="0.2">
      <c r="A822" s="55">
        <v>37218</v>
      </c>
      <c r="B822" s="87" t="s">
        <v>1620</v>
      </c>
      <c r="C822" s="52" t="s">
        <v>1621</v>
      </c>
      <c r="D822" s="244"/>
      <c r="E822" s="312"/>
      <c r="F822" s="54" t="str">
        <f t="shared" si="190"/>
        <v>-</v>
      </c>
    </row>
    <row r="823" spans="1:6" ht="12.75" customHeight="1" x14ac:dyDescent="0.2">
      <c r="A823" s="55">
        <v>37219</v>
      </c>
      <c r="B823" s="87" t="s">
        <v>1622</v>
      </c>
      <c r="C823" s="52" t="s">
        <v>1623</v>
      </c>
      <c r="D823" s="244">
        <v>69363</v>
      </c>
      <c r="E823" s="312">
        <v>60732</v>
      </c>
      <c r="F823" s="54">
        <f t="shared" si="190"/>
        <v>87.556766575840157</v>
      </c>
    </row>
    <row r="824" spans="1:6" ht="12.75" customHeight="1" x14ac:dyDescent="0.2">
      <c r="A824" s="55">
        <v>37221</v>
      </c>
      <c r="B824" s="87" t="s">
        <v>1624</v>
      </c>
      <c r="C824" s="52" t="s">
        <v>1625</v>
      </c>
      <c r="D824" s="244">
        <v>93146</v>
      </c>
      <c r="E824" s="312">
        <v>101884</v>
      </c>
      <c r="F824" s="54">
        <f t="shared" si="190"/>
        <v>109.38097180769975</v>
      </c>
    </row>
    <row r="825" spans="1:6" ht="12.75" customHeight="1" x14ac:dyDescent="0.2">
      <c r="A825" s="55" t="s">
        <v>1626</v>
      </c>
      <c r="B825" s="87" t="s">
        <v>1603</v>
      </c>
      <c r="C825" s="52" t="s">
        <v>1626</v>
      </c>
      <c r="D825" s="244"/>
      <c r="E825" s="312"/>
      <c r="F825" s="54" t="str">
        <f t="shared" si="190"/>
        <v>-</v>
      </c>
    </row>
    <row r="826" spans="1:6" ht="12.75" customHeight="1" x14ac:dyDescent="0.2">
      <c r="A826" s="55" t="s">
        <v>1627</v>
      </c>
      <c r="B826" s="87" t="s">
        <v>1628</v>
      </c>
      <c r="C826" s="52" t="s">
        <v>1627</v>
      </c>
      <c r="D826" s="244"/>
      <c r="E826" s="312"/>
      <c r="F826" s="54" t="str">
        <f t="shared" si="190"/>
        <v>-</v>
      </c>
    </row>
    <row r="827" spans="1:6" ht="12.75" customHeight="1" x14ac:dyDescent="0.2">
      <c r="A827" s="55" t="s">
        <v>1629</v>
      </c>
      <c r="B827" s="87" t="s">
        <v>1630</v>
      </c>
      <c r="C827" s="52" t="s">
        <v>1629</v>
      </c>
      <c r="D827" s="244"/>
      <c r="E827" s="312"/>
      <c r="F827" s="54" t="str">
        <f t="shared" si="190"/>
        <v>-</v>
      </c>
    </row>
    <row r="828" spans="1:6" ht="12.75" customHeight="1" x14ac:dyDescent="0.2">
      <c r="A828" s="55" t="s">
        <v>1631</v>
      </c>
      <c r="B828" s="87" t="s">
        <v>1632</v>
      </c>
      <c r="C828" s="52" t="s">
        <v>1631</v>
      </c>
      <c r="D828" s="244"/>
      <c r="E828" s="312"/>
      <c r="F828" s="54" t="str">
        <f t="shared" si="190"/>
        <v>-</v>
      </c>
    </row>
    <row r="829" spans="1:6" ht="12.75" customHeight="1" x14ac:dyDescent="0.2">
      <c r="A829" s="55">
        <v>38117</v>
      </c>
      <c r="B829" s="87" t="s">
        <v>1633</v>
      </c>
      <c r="C829" s="52" t="s">
        <v>1634</v>
      </c>
      <c r="D829" s="244"/>
      <c r="E829" s="312"/>
      <c r="F829" s="54" t="str">
        <f t="shared" si="190"/>
        <v>-</v>
      </c>
    </row>
    <row r="830" spans="1:6" ht="12.75" customHeight="1" x14ac:dyDescent="0.2">
      <c r="A830" s="55">
        <v>38612</v>
      </c>
      <c r="B830" s="87" t="s">
        <v>1635</v>
      </c>
      <c r="C830" s="52" t="s">
        <v>1636</v>
      </c>
      <c r="D830" s="244"/>
      <c r="E830" s="312"/>
      <c r="F830" s="54" t="str">
        <f t="shared" si="190"/>
        <v>-</v>
      </c>
    </row>
    <row r="831" spans="1:6" ht="12.75" customHeight="1" x14ac:dyDescent="0.2">
      <c r="A831" s="55">
        <v>38613</v>
      </c>
      <c r="B831" s="87" t="s">
        <v>1637</v>
      </c>
      <c r="C831" s="52" t="s">
        <v>1638</v>
      </c>
      <c r="D831" s="244"/>
      <c r="E831" s="312"/>
      <c r="F831" s="54" t="str">
        <f t="shared" si="190"/>
        <v>-</v>
      </c>
    </row>
    <row r="832" spans="1:6" ht="12.75" customHeight="1" x14ac:dyDescent="0.2">
      <c r="A832" s="55">
        <v>38614</v>
      </c>
      <c r="B832" s="87" t="s">
        <v>1639</v>
      </c>
      <c r="C832" s="52" t="s">
        <v>1640</v>
      </c>
      <c r="D832" s="244"/>
      <c r="E832" s="312"/>
      <c r="F832" s="54" t="str">
        <f t="shared" si="190"/>
        <v>-</v>
      </c>
    </row>
    <row r="833" spans="1:6" ht="12.75" customHeight="1" x14ac:dyDescent="0.2">
      <c r="A833" s="55">
        <v>38615</v>
      </c>
      <c r="B833" s="87" t="s">
        <v>1641</v>
      </c>
      <c r="C833" s="52" t="s">
        <v>1642</v>
      </c>
      <c r="D833" s="244"/>
      <c r="E833" s="312"/>
      <c r="F833" s="54" t="str">
        <f t="shared" si="190"/>
        <v>-</v>
      </c>
    </row>
    <row r="834" spans="1:6" ht="12.75" customHeight="1" x14ac:dyDescent="0.2">
      <c r="A834" s="55">
        <v>38622</v>
      </c>
      <c r="B834" s="87" t="s">
        <v>1643</v>
      </c>
      <c r="C834" s="52" t="s">
        <v>1644</v>
      </c>
      <c r="D834" s="244"/>
      <c r="E834" s="312"/>
      <c r="F834" s="54" t="str">
        <f t="shared" si="190"/>
        <v>-</v>
      </c>
    </row>
    <row r="835" spans="1:6" ht="12.75" customHeight="1" x14ac:dyDescent="0.2">
      <c r="A835" s="55">
        <v>38623</v>
      </c>
      <c r="B835" s="87" t="s">
        <v>1645</v>
      </c>
      <c r="C835" s="52" t="s">
        <v>1646</v>
      </c>
      <c r="D835" s="244"/>
      <c r="E835" s="312"/>
      <c r="F835" s="54" t="str">
        <f t="shared" si="190"/>
        <v>-</v>
      </c>
    </row>
    <row r="836" spans="1:6" ht="12.75" customHeight="1" x14ac:dyDescent="0.2">
      <c r="A836" s="55">
        <v>38624</v>
      </c>
      <c r="B836" s="87" t="s">
        <v>1647</v>
      </c>
      <c r="C836" s="52" t="s">
        <v>1648</v>
      </c>
      <c r="D836" s="244"/>
      <c r="E836" s="312"/>
      <c r="F836" s="54" t="str">
        <f t="shared" si="190"/>
        <v>-</v>
      </c>
    </row>
    <row r="837" spans="1:6" ht="12.75" customHeight="1" x14ac:dyDescent="0.2">
      <c r="A837" s="55">
        <v>38625</v>
      </c>
      <c r="B837" s="87" t="s">
        <v>1649</v>
      </c>
      <c r="C837" s="52" t="s">
        <v>1650</v>
      </c>
      <c r="D837" s="244"/>
      <c r="E837" s="312"/>
      <c r="F837" s="54" t="str">
        <f t="shared" si="190"/>
        <v>-</v>
      </c>
    </row>
    <row r="838" spans="1:6" ht="12.75" customHeight="1" x14ac:dyDescent="0.2">
      <c r="A838" s="55" t="s">
        <v>1651</v>
      </c>
      <c r="B838" s="87" t="s">
        <v>1652</v>
      </c>
      <c r="C838" s="52" t="s">
        <v>1651</v>
      </c>
      <c r="D838" s="244"/>
      <c r="E838" s="312"/>
      <c r="F838" s="54" t="str">
        <f t="shared" si="190"/>
        <v>-</v>
      </c>
    </row>
    <row r="839" spans="1:6" ht="12.75" customHeight="1" x14ac:dyDescent="0.2">
      <c r="A839" s="55">
        <v>38631</v>
      </c>
      <c r="B839" s="87" t="s">
        <v>1653</v>
      </c>
      <c r="C839" s="52" t="s">
        <v>1654</v>
      </c>
      <c r="D839" s="244"/>
      <c r="E839" s="312"/>
      <c r="F839" s="54" t="str">
        <f t="shared" si="190"/>
        <v>-</v>
      </c>
    </row>
    <row r="840" spans="1:6" ht="12.75" customHeight="1" x14ac:dyDescent="0.2">
      <c r="A840" s="55">
        <v>38632</v>
      </c>
      <c r="B840" s="87" t="s">
        <v>1655</v>
      </c>
      <c r="C840" s="52" t="s">
        <v>1656</v>
      </c>
      <c r="D840" s="244"/>
      <c r="E840" s="312"/>
      <c r="F840" s="54" t="str">
        <f t="shared" si="190"/>
        <v>-</v>
      </c>
    </row>
    <row r="841" spans="1:6" ht="12.75" customHeight="1" x14ac:dyDescent="0.2">
      <c r="A841" s="55">
        <v>38641</v>
      </c>
      <c r="B841" s="87" t="s">
        <v>1657</v>
      </c>
      <c r="C841" s="52" t="s">
        <v>1658</v>
      </c>
      <c r="D841" s="244"/>
      <c r="E841" s="312"/>
      <c r="F841" s="54" t="str">
        <f t="shared" si="190"/>
        <v>-</v>
      </c>
    </row>
    <row r="842" spans="1:6" ht="12.75" customHeight="1" x14ac:dyDescent="0.2">
      <c r="A842" s="55" t="s">
        <v>1659</v>
      </c>
      <c r="B842" s="87" t="s">
        <v>1660</v>
      </c>
      <c r="C842" s="52" t="s">
        <v>1659</v>
      </c>
      <c r="D842" s="244"/>
      <c r="E842" s="312"/>
      <c r="F842" s="54" t="str">
        <f t="shared" si="190"/>
        <v>-</v>
      </c>
    </row>
    <row r="843" spans="1:6" ht="24" x14ac:dyDescent="0.2">
      <c r="A843" s="55" t="s">
        <v>1661</v>
      </c>
      <c r="B843" s="87" t="s">
        <v>1662</v>
      </c>
      <c r="C843" s="56" t="s">
        <v>1661</v>
      </c>
      <c r="D843" s="244"/>
      <c r="E843" s="312"/>
      <c r="F843" s="54" t="str">
        <f t="shared" si="190"/>
        <v>-</v>
      </c>
    </row>
    <row r="844" spans="1:6" ht="24" x14ac:dyDescent="0.2">
      <c r="A844" s="55" t="s">
        <v>1663</v>
      </c>
      <c r="B844" s="87" t="s">
        <v>1664</v>
      </c>
      <c r="C844" s="56" t="s">
        <v>1663</v>
      </c>
      <c r="D844" s="244"/>
      <c r="E844" s="312"/>
      <c r="F844" s="54" t="str">
        <f t="shared" si="190"/>
        <v>-</v>
      </c>
    </row>
    <row r="845" spans="1:6" ht="12.75" customHeight="1" x14ac:dyDescent="0.2">
      <c r="A845" s="55" t="s">
        <v>1665</v>
      </c>
      <c r="B845" s="87" t="s">
        <v>1666</v>
      </c>
      <c r="C845" s="56" t="s">
        <v>1665</v>
      </c>
      <c r="D845" s="244"/>
      <c r="E845" s="312"/>
      <c r="F845" s="54" t="str">
        <f t="shared" si="190"/>
        <v>-</v>
      </c>
    </row>
    <row r="846" spans="1:6" ht="24" x14ac:dyDescent="0.2">
      <c r="A846" s="55">
        <v>81212</v>
      </c>
      <c r="B846" s="87" t="s">
        <v>1667</v>
      </c>
      <c r="C846" s="52" t="s">
        <v>1668</v>
      </c>
      <c r="D846" s="244"/>
      <c r="E846" s="312"/>
      <c r="F846" s="54" t="str">
        <f t="shared" si="190"/>
        <v>-</v>
      </c>
    </row>
    <row r="847" spans="1:6" ht="12.75" customHeight="1" x14ac:dyDescent="0.2">
      <c r="A847" s="55">
        <v>81322</v>
      </c>
      <c r="B847" s="87" t="s">
        <v>1669</v>
      </c>
      <c r="C847" s="52" t="s">
        <v>1670</v>
      </c>
      <c r="D847" s="244"/>
      <c r="E847" s="312"/>
      <c r="F847" s="54" t="str">
        <f t="shared" si="190"/>
        <v>-</v>
      </c>
    </row>
    <row r="848" spans="1:6" ht="24" x14ac:dyDescent="0.2">
      <c r="A848" s="55">
        <v>81332</v>
      </c>
      <c r="B848" s="87" t="s">
        <v>1671</v>
      </c>
      <c r="C848" s="52" t="s">
        <v>1672</v>
      </c>
      <c r="D848" s="244"/>
      <c r="E848" s="312"/>
      <c r="F848" s="54" t="str">
        <f t="shared" si="190"/>
        <v>-</v>
      </c>
    </row>
    <row r="849" spans="1:6" ht="24" x14ac:dyDescent="0.2">
      <c r="A849" s="55">
        <v>81342</v>
      </c>
      <c r="B849" s="87" t="s">
        <v>1673</v>
      </c>
      <c r="C849" s="52" t="s">
        <v>1674</v>
      </c>
      <c r="D849" s="244"/>
      <c r="E849" s="312"/>
      <c r="F849" s="54" t="str">
        <f t="shared" si="190"/>
        <v>-</v>
      </c>
    </row>
    <row r="850" spans="1:6" ht="12.75" customHeight="1" x14ac:dyDescent="0.2">
      <c r="A850" s="55">
        <v>81411</v>
      </c>
      <c r="B850" s="87" t="s">
        <v>1675</v>
      </c>
      <c r="C850" s="52" t="s">
        <v>1676</v>
      </c>
      <c r="D850" s="244"/>
      <c r="E850" s="312"/>
      <c r="F850" s="54" t="str">
        <f t="shared" si="190"/>
        <v>-</v>
      </c>
    </row>
    <row r="851" spans="1:6" ht="12.75" customHeight="1" x14ac:dyDescent="0.2">
      <c r="A851" s="55">
        <v>81412</v>
      </c>
      <c r="B851" s="87" t="s">
        <v>1677</v>
      </c>
      <c r="C851" s="52" t="s">
        <v>1678</v>
      </c>
      <c r="D851" s="244"/>
      <c r="E851" s="312"/>
      <c r="F851" s="54" t="str">
        <f t="shared" si="190"/>
        <v>-</v>
      </c>
    </row>
    <row r="852" spans="1:6" ht="24" x14ac:dyDescent="0.2">
      <c r="A852" s="55">
        <v>81532</v>
      </c>
      <c r="B852" s="234" t="s">
        <v>1679</v>
      </c>
      <c r="C852" s="52" t="s">
        <v>1680</v>
      </c>
      <c r="D852" s="244"/>
      <c r="E852" s="312"/>
      <c r="F852" s="54" t="str">
        <f t="shared" si="190"/>
        <v>-</v>
      </c>
    </row>
    <row r="853" spans="1:6" ht="24" x14ac:dyDescent="0.2">
      <c r="A853" s="55">
        <v>81542</v>
      </c>
      <c r="B853" s="234" t="s">
        <v>1681</v>
      </c>
      <c r="C853" s="52" t="s">
        <v>1682</v>
      </c>
      <c r="D853" s="244"/>
      <c r="E853" s="312"/>
      <c r="F853" s="54" t="str">
        <f t="shared" si="190"/>
        <v>-</v>
      </c>
    </row>
    <row r="854" spans="1:6" ht="24" x14ac:dyDescent="0.2">
      <c r="A854" s="55">
        <v>81552</v>
      </c>
      <c r="B854" s="87" t="s">
        <v>1683</v>
      </c>
      <c r="C854" s="52" t="s">
        <v>1684</v>
      </c>
      <c r="D854" s="244"/>
      <c r="E854" s="312"/>
      <c r="F854" s="54" t="str">
        <f t="shared" si="190"/>
        <v>-</v>
      </c>
    </row>
    <row r="855" spans="1:6" ht="24" x14ac:dyDescent="0.2">
      <c r="A855" s="55">
        <v>81631</v>
      </c>
      <c r="B855" s="234" t="s">
        <v>1685</v>
      </c>
      <c r="C855" s="52" t="s">
        <v>1686</v>
      </c>
      <c r="D855" s="244"/>
      <c r="E855" s="312"/>
      <c r="F855" s="54" t="str">
        <f t="shared" si="190"/>
        <v>-</v>
      </c>
    </row>
    <row r="856" spans="1:6" ht="24" x14ac:dyDescent="0.2">
      <c r="A856" s="55">
        <v>81632</v>
      </c>
      <c r="B856" s="87" t="s">
        <v>1687</v>
      </c>
      <c r="C856" s="52" t="s">
        <v>1688</v>
      </c>
      <c r="D856" s="244"/>
      <c r="E856" s="312"/>
      <c r="F856" s="54" t="str">
        <f t="shared" si="190"/>
        <v>-</v>
      </c>
    </row>
    <row r="857" spans="1:6" ht="12.75" customHeight="1" x14ac:dyDescent="0.2">
      <c r="A857" s="55">
        <v>81641</v>
      </c>
      <c r="B857" s="87" t="s">
        <v>1689</v>
      </c>
      <c r="C857" s="52" t="s">
        <v>1690</v>
      </c>
      <c r="D857" s="244"/>
      <c r="E857" s="312"/>
      <c r="F857" s="54" t="str">
        <f t="shared" si="190"/>
        <v>-</v>
      </c>
    </row>
    <row r="858" spans="1:6" ht="12.75" customHeight="1" x14ac:dyDescent="0.2">
      <c r="A858" s="55">
        <v>81642</v>
      </c>
      <c r="B858" s="87" t="s">
        <v>1691</v>
      </c>
      <c r="C858" s="52" t="s">
        <v>1692</v>
      </c>
      <c r="D858" s="244"/>
      <c r="E858" s="312"/>
      <c r="F858" s="54" t="str">
        <f t="shared" si="190"/>
        <v>-</v>
      </c>
    </row>
    <row r="859" spans="1:6" ht="12.75" customHeight="1" x14ac:dyDescent="0.2">
      <c r="A859" s="55">
        <v>81711</v>
      </c>
      <c r="B859" s="87" t="s">
        <v>1693</v>
      </c>
      <c r="C859" s="52" t="s">
        <v>1694</v>
      </c>
      <c r="D859" s="244"/>
      <c r="E859" s="312"/>
      <c r="F859" s="54" t="str">
        <f t="shared" si="190"/>
        <v>-</v>
      </c>
    </row>
    <row r="860" spans="1:6" ht="12.75" customHeight="1" x14ac:dyDescent="0.2">
      <c r="A860" s="55">
        <v>81712</v>
      </c>
      <c r="B860" s="87" t="s">
        <v>1695</v>
      </c>
      <c r="C860" s="52" t="s">
        <v>1696</v>
      </c>
      <c r="D860" s="244"/>
      <c r="E860" s="312"/>
      <c r="F860" s="54" t="str">
        <f t="shared" si="190"/>
        <v>-</v>
      </c>
    </row>
    <row r="861" spans="1:6" ht="12.75" customHeight="1" x14ac:dyDescent="0.2">
      <c r="A861" s="55">
        <v>81721</v>
      </c>
      <c r="B861" s="87" t="s">
        <v>1697</v>
      </c>
      <c r="C861" s="52" t="s">
        <v>1698</v>
      </c>
      <c r="D861" s="244"/>
      <c r="E861" s="312"/>
      <c r="F861" s="54" t="str">
        <f t="shared" si="190"/>
        <v>-</v>
      </c>
    </row>
    <row r="862" spans="1:6" ht="12.75" customHeight="1" x14ac:dyDescent="0.2">
      <c r="A862" s="55">
        <v>81722</v>
      </c>
      <c r="B862" s="87" t="s">
        <v>1699</v>
      </c>
      <c r="C862" s="52" t="s">
        <v>1700</v>
      </c>
      <c r="D862" s="244"/>
      <c r="E862" s="312"/>
      <c r="F862" s="54" t="str">
        <f t="shared" si="190"/>
        <v>-</v>
      </c>
    </row>
    <row r="863" spans="1:6" ht="12.75" customHeight="1" x14ac:dyDescent="0.2">
      <c r="A863" s="55">
        <v>81731</v>
      </c>
      <c r="B863" s="87" t="s">
        <v>1701</v>
      </c>
      <c r="C863" s="52" t="s">
        <v>1702</v>
      </c>
      <c r="D863" s="244"/>
      <c r="E863" s="312"/>
      <c r="F863" s="54" t="str">
        <f t="shared" si="190"/>
        <v>-</v>
      </c>
    </row>
    <row r="864" spans="1:6" ht="12.75" customHeight="1" x14ac:dyDescent="0.2">
      <c r="A864" s="55">
        <v>81732</v>
      </c>
      <c r="B864" s="87" t="s">
        <v>1703</v>
      </c>
      <c r="C864" s="52" t="s">
        <v>1704</v>
      </c>
      <c r="D864" s="244"/>
      <c r="E864" s="312"/>
      <c r="F864" s="54" t="str">
        <f t="shared" si="190"/>
        <v>-</v>
      </c>
    </row>
    <row r="865" spans="1:6" ht="12.75" customHeight="1" x14ac:dyDescent="0.2">
      <c r="A865" s="55">
        <v>81741</v>
      </c>
      <c r="B865" s="87" t="s">
        <v>1705</v>
      </c>
      <c r="C865" s="52" t="s">
        <v>1706</v>
      </c>
      <c r="D865" s="244"/>
      <c r="E865" s="312"/>
      <c r="F865" s="54" t="str">
        <f t="shared" si="190"/>
        <v>-</v>
      </c>
    </row>
    <row r="866" spans="1:6" ht="12.75" customHeight="1" x14ac:dyDescent="0.2">
      <c r="A866" s="55">
        <v>81742</v>
      </c>
      <c r="B866" s="87" t="s">
        <v>1707</v>
      </c>
      <c r="C866" s="52" t="s">
        <v>1708</v>
      </c>
      <c r="D866" s="244"/>
      <c r="E866" s="312"/>
      <c r="F866" s="54" t="str">
        <f t="shared" si="190"/>
        <v>-</v>
      </c>
    </row>
    <row r="867" spans="1:6" ht="12.75" customHeight="1" x14ac:dyDescent="0.2">
      <c r="A867" s="55">
        <v>81751</v>
      </c>
      <c r="B867" s="87" t="s">
        <v>1709</v>
      </c>
      <c r="C867" s="52" t="s">
        <v>1710</v>
      </c>
      <c r="D867" s="244"/>
      <c r="E867" s="312"/>
      <c r="F867" s="54" t="str">
        <f t="shared" si="190"/>
        <v>-</v>
      </c>
    </row>
    <row r="868" spans="1:6" ht="12.75" customHeight="1" x14ac:dyDescent="0.2">
      <c r="A868" s="55">
        <v>81752</v>
      </c>
      <c r="B868" s="87" t="s">
        <v>1711</v>
      </c>
      <c r="C868" s="52" t="s">
        <v>1712</v>
      </c>
      <c r="D868" s="244"/>
      <c r="E868" s="312"/>
      <c r="F868" s="54" t="str">
        <f t="shared" si="190"/>
        <v>-</v>
      </c>
    </row>
    <row r="869" spans="1:6" ht="24" x14ac:dyDescent="0.2">
      <c r="A869" s="55">
        <v>81761</v>
      </c>
      <c r="B869" s="234" t="s">
        <v>1713</v>
      </c>
      <c r="C869" s="52" t="s">
        <v>1714</v>
      </c>
      <c r="D869" s="244"/>
      <c r="E869" s="312"/>
      <c r="F869" s="54" t="str">
        <f t="shared" si="190"/>
        <v>-</v>
      </c>
    </row>
    <row r="870" spans="1:6" ht="24" x14ac:dyDescent="0.2">
      <c r="A870" s="55">
        <v>81762</v>
      </c>
      <c r="B870" s="234" t="s">
        <v>1715</v>
      </c>
      <c r="C870" s="52" t="s">
        <v>1716</v>
      </c>
      <c r="D870" s="244"/>
      <c r="E870" s="312"/>
      <c r="F870" s="54" t="str">
        <f t="shared" si="190"/>
        <v>-</v>
      </c>
    </row>
    <row r="871" spans="1:6" ht="24" x14ac:dyDescent="0.2">
      <c r="A871" s="55">
        <v>81771</v>
      </c>
      <c r="B871" s="87" t="s">
        <v>1717</v>
      </c>
      <c r="C871" s="52" t="s">
        <v>1718</v>
      </c>
      <c r="D871" s="244"/>
      <c r="E871" s="312"/>
      <c r="F871" s="54" t="str">
        <f t="shared" si="190"/>
        <v>-</v>
      </c>
    </row>
    <row r="872" spans="1:6" ht="24" x14ac:dyDescent="0.2">
      <c r="A872" s="55">
        <v>81772</v>
      </c>
      <c r="B872" s="87" t="s">
        <v>1719</v>
      </c>
      <c r="C872" s="52" t="s">
        <v>1720</v>
      </c>
      <c r="D872" s="244"/>
      <c r="E872" s="312"/>
      <c r="F872" s="54" t="str">
        <f t="shared" si="190"/>
        <v>-</v>
      </c>
    </row>
    <row r="873" spans="1:6" ht="12.75" customHeight="1" x14ac:dyDescent="0.2">
      <c r="A873" s="55">
        <v>82412</v>
      </c>
      <c r="B873" s="87" t="s">
        <v>1721</v>
      </c>
      <c r="C873" s="52" t="s">
        <v>1722</v>
      </c>
      <c r="D873" s="244"/>
      <c r="E873" s="312"/>
      <c r="F873" s="54" t="str">
        <f t="shared" si="190"/>
        <v>-</v>
      </c>
    </row>
    <row r="874" spans="1:6" ht="12.75" customHeight="1" x14ac:dyDescent="0.2">
      <c r="A874" s="55">
        <v>84132</v>
      </c>
      <c r="B874" s="87" t="s">
        <v>1723</v>
      </c>
      <c r="C874" s="52" t="s">
        <v>1724</v>
      </c>
      <c r="D874" s="244"/>
      <c r="E874" s="312"/>
      <c r="F874" s="54" t="str">
        <f t="shared" si="190"/>
        <v>-</v>
      </c>
    </row>
    <row r="875" spans="1:6" ht="12.75" customHeight="1" x14ac:dyDescent="0.2">
      <c r="A875" s="55">
        <v>84142</v>
      </c>
      <c r="B875" s="87" t="s">
        <v>1725</v>
      </c>
      <c r="C875" s="52" t="s">
        <v>1726</v>
      </c>
      <c r="D875" s="244"/>
      <c r="E875" s="312"/>
      <c r="F875" s="54" t="str">
        <f t="shared" si="190"/>
        <v>-</v>
      </c>
    </row>
    <row r="876" spans="1:6" ht="12.75" customHeight="1" x14ac:dyDescent="0.2">
      <c r="A876" s="55">
        <v>84152</v>
      </c>
      <c r="B876" s="87" t="s">
        <v>1727</v>
      </c>
      <c r="C876" s="52" t="s">
        <v>1728</v>
      </c>
      <c r="D876" s="244"/>
      <c r="E876" s="312"/>
      <c r="F876" s="54" t="str">
        <f t="shared" si="190"/>
        <v>-</v>
      </c>
    </row>
    <row r="877" spans="1:6" ht="12.75" customHeight="1" x14ac:dyDescent="0.2">
      <c r="A877" s="55">
        <v>84162</v>
      </c>
      <c r="B877" s="87" t="s">
        <v>1729</v>
      </c>
      <c r="C877" s="52" t="s">
        <v>1730</v>
      </c>
      <c r="D877" s="244"/>
      <c r="E877" s="312"/>
      <c r="F877" s="54" t="str">
        <f t="shared" si="190"/>
        <v>-</v>
      </c>
    </row>
    <row r="878" spans="1:6" ht="12.75" customHeight="1" x14ac:dyDescent="0.2">
      <c r="A878" s="55">
        <v>84221</v>
      </c>
      <c r="B878" s="87" t="s">
        <v>1731</v>
      </c>
      <c r="C878" s="52" t="s">
        <v>1732</v>
      </c>
      <c r="D878" s="244"/>
      <c r="E878" s="312"/>
      <c r="F878" s="54" t="str">
        <f t="shared" si="190"/>
        <v>-</v>
      </c>
    </row>
    <row r="879" spans="1:6" ht="12.75" customHeight="1" x14ac:dyDescent="0.2">
      <c r="A879" s="55">
        <v>84222</v>
      </c>
      <c r="B879" s="87" t="s">
        <v>1733</v>
      </c>
      <c r="C879" s="52" t="s">
        <v>1734</v>
      </c>
      <c r="D879" s="244"/>
      <c r="E879" s="312"/>
      <c r="F879" s="54" t="str">
        <f t="shared" si="190"/>
        <v>-</v>
      </c>
    </row>
    <row r="880" spans="1:6" ht="12.75" customHeight="1" x14ac:dyDescent="0.2">
      <c r="A880" s="55" t="s">
        <v>1735</v>
      </c>
      <c r="B880" s="87" t="s">
        <v>1736</v>
      </c>
      <c r="C880" s="52" t="s">
        <v>1735</v>
      </c>
      <c r="D880" s="244"/>
      <c r="E880" s="312"/>
      <c r="F880" s="54" t="str">
        <f t="shared" si="190"/>
        <v>-</v>
      </c>
    </row>
    <row r="881" spans="1:6" ht="12.75" customHeight="1" x14ac:dyDescent="0.2">
      <c r="A881" s="55">
        <v>84232</v>
      </c>
      <c r="B881" s="87" t="s">
        <v>1737</v>
      </c>
      <c r="C881" s="52" t="s">
        <v>1738</v>
      </c>
      <c r="D881" s="244"/>
      <c r="E881" s="312"/>
      <c r="F881" s="54" t="str">
        <f t="shared" si="190"/>
        <v>-</v>
      </c>
    </row>
    <row r="882" spans="1:6" ht="24" x14ac:dyDescent="0.2">
      <c r="A882" s="55">
        <v>84242</v>
      </c>
      <c r="B882" s="87" t="s">
        <v>1739</v>
      </c>
      <c r="C882" s="52" t="s">
        <v>1740</v>
      </c>
      <c r="D882" s="244"/>
      <c r="E882" s="312"/>
      <c r="F882" s="54" t="str">
        <f t="shared" si="190"/>
        <v>-</v>
      </c>
    </row>
    <row r="883" spans="1:6" ht="24" x14ac:dyDescent="0.2">
      <c r="A883" s="55" t="s">
        <v>1741</v>
      </c>
      <c r="B883" s="87" t="s">
        <v>1742</v>
      </c>
      <c r="C883" s="52" t="s">
        <v>1741</v>
      </c>
      <c r="D883" s="244"/>
      <c r="E883" s="312"/>
      <c r="F883" s="54" t="str">
        <f t="shared" si="190"/>
        <v>-</v>
      </c>
    </row>
    <row r="884" spans="1:6" ht="12.75" customHeight="1" x14ac:dyDescent="0.2">
      <c r="A884" s="55">
        <v>84312</v>
      </c>
      <c r="B884" s="87" t="s">
        <v>1743</v>
      </c>
      <c r="C884" s="52" t="s">
        <v>1744</v>
      </c>
      <c r="D884" s="244"/>
      <c r="E884" s="312"/>
      <c r="F884" s="54" t="str">
        <f t="shared" si="190"/>
        <v>-</v>
      </c>
    </row>
    <row r="885" spans="1:6" ht="24" x14ac:dyDescent="0.2">
      <c r="A885" s="55">
        <v>84431</v>
      </c>
      <c r="B885" s="87" t="s">
        <v>1745</v>
      </c>
      <c r="C885" s="52" t="s">
        <v>1746</v>
      </c>
      <c r="D885" s="244"/>
      <c r="E885" s="312"/>
      <c r="F885" s="54" t="str">
        <f t="shared" si="190"/>
        <v>-</v>
      </c>
    </row>
    <row r="886" spans="1:6" ht="24" x14ac:dyDescent="0.2">
      <c r="A886" s="55">
        <v>84432</v>
      </c>
      <c r="B886" s="87" t="s">
        <v>1747</v>
      </c>
      <c r="C886" s="52" t="s">
        <v>1748</v>
      </c>
      <c r="D886" s="244"/>
      <c r="E886" s="312"/>
      <c r="F886" s="54" t="str">
        <f t="shared" si="190"/>
        <v>-</v>
      </c>
    </row>
    <row r="887" spans="1:6" ht="24" x14ac:dyDescent="0.2">
      <c r="A887" s="55" t="s">
        <v>1749</v>
      </c>
      <c r="B887" s="87" t="s">
        <v>1750</v>
      </c>
      <c r="C887" s="52" t="s">
        <v>1749</v>
      </c>
      <c r="D887" s="244"/>
      <c r="E887" s="312"/>
      <c r="F887" s="54" t="str">
        <f t="shared" si="190"/>
        <v>-</v>
      </c>
    </row>
    <row r="888" spans="1:6" ht="24" x14ac:dyDescent="0.2">
      <c r="A888" s="55">
        <v>84442</v>
      </c>
      <c r="B888" s="87" t="s">
        <v>1751</v>
      </c>
      <c r="C888" s="52" t="s">
        <v>1752</v>
      </c>
      <c r="D888" s="244"/>
      <c r="E888" s="312"/>
      <c r="F888" s="54" t="str">
        <f t="shared" si="190"/>
        <v>-</v>
      </c>
    </row>
    <row r="889" spans="1:6" ht="24" x14ac:dyDescent="0.2">
      <c r="A889" s="55">
        <v>84452</v>
      </c>
      <c r="B889" s="234" t="s">
        <v>1753</v>
      </c>
      <c r="C889" s="52" t="s">
        <v>1754</v>
      </c>
      <c r="D889" s="244"/>
      <c r="E889" s="312"/>
      <c r="F889" s="54" t="str">
        <f t="shared" si="190"/>
        <v>-</v>
      </c>
    </row>
    <row r="890" spans="1:6" ht="24" x14ac:dyDescent="0.2">
      <c r="A890" s="55" t="s">
        <v>1755</v>
      </c>
      <c r="B890" s="234" t="s">
        <v>1756</v>
      </c>
      <c r="C890" s="52" t="s">
        <v>1755</v>
      </c>
      <c r="D890" s="244"/>
      <c r="E890" s="312"/>
      <c r="F890" s="54" t="str">
        <f t="shared" si="190"/>
        <v>-</v>
      </c>
    </row>
    <row r="891" spans="1:6" ht="12.75" customHeight="1" x14ac:dyDescent="0.2">
      <c r="A891" s="55">
        <v>84461</v>
      </c>
      <c r="B891" s="87" t="s">
        <v>1757</v>
      </c>
      <c r="C891" s="52" t="s">
        <v>1758</v>
      </c>
      <c r="D891" s="244"/>
      <c r="E891" s="312"/>
      <c r="F891" s="54" t="str">
        <f t="shared" si="190"/>
        <v>-</v>
      </c>
    </row>
    <row r="892" spans="1:6" ht="12.75" customHeight="1" x14ac:dyDescent="0.2">
      <c r="A892" s="55">
        <v>84462</v>
      </c>
      <c r="B892" s="87" t="s">
        <v>1759</v>
      </c>
      <c r="C892" s="52" t="s">
        <v>1760</v>
      </c>
      <c r="D892" s="244"/>
      <c r="E892" s="312"/>
      <c r="F892" s="54" t="str">
        <f t="shared" si="190"/>
        <v>-</v>
      </c>
    </row>
    <row r="893" spans="1:6" ht="12.75" customHeight="1" x14ac:dyDescent="0.2">
      <c r="A893" s="55" t="s">
        <v>1761</v>
      </c>
      <c r="B893" s="87" t="s">
        <v>1762</v>
      </c>
      <c r="C893" s="52" t="s">
        <v>1761</v>
      </c>
      <c r="D893" s="244"/>
      <c r="E893" s="312"/>
      <c r="F893" s="54" t="str">
        <f t="shared" si="190"/>
        <v>-</v>
      </c>
    </row>
    <row r="894" spans="1:6" ht="12.75" customHeight="1" x14ac:dyDescent="0.2">
      <c r="A894" s="55">
        <v>84472</v>
      </c>
      <c r="B894" s="87" t="s">
        <v>1763</v>
      </c>
      <c r="C894" s="52" t="s">
        <v>1764</v>
      </c>
      <c r="D894" s="244"/>
      <c r="E894" s="312"/>
      <c r="F894" s="54" t="str">
        <f t="shared" si="190"/>
        <v>-</v>
      </c>
    </row>
    <row r="895" spans="1:6" ht="12.75" customHeight="1" x14ac:dyDescent="0.2">
      <c r="A895" s="55">
        <v>84482</v>
      </c>
      <c r="B895" s="87" t="s">
        <v>1765</v>
      </c>
      <c r="C895" s="52" t="s">
        <v>1766</v>
      </c>
      <c r="D895" s="244"/>
      <c r="E895" s="312"/>
      <c r="F895" s="54" t="str">
        <f t="shared" si="190"/>
        <v>-</v>
      </c>
    </row>
    <row r="896" spans="1:6" ht="12.75" customHeight="1" x14ac:dyDescent="0.2">
      <c r="A896" s="55" t="s">
        <v>1767</v>
      </c>
      <c r="B896" s="87" t="s">
        <v>1768</v>
      </c>
      <c r="C896" s="52" t="s">
        <v>1767</v>
      </c>
      <c r="D896" s="244"/>
      <c r="E896" s="312"/>
      <c r="F896" s="54" t="str">
        <f t="shared" si="190"/>
        <v>-</v>
      </c>
    </row>
    <row r="897" spans="1:6" ht="24" x14ac:dyDescent="0.2">
      <c r="A897" s="55">
        <v>84532</v>
      </c>
      <c r="B897" s="87" t="s">
        <v>1769</v>
      </c>
      <c r="C897" s="52" t="s">
        <v>1770</v>
      </c>
      <c r="D897" s="244"/>
      <c r="E897" s="312"/>
      <c r="F897" s="54" t="str">
        <f t="shared" si="190"/>
        <v>-</v>
      </c>
    </row>
    <row r="898" spans="1:6" ht="12.75" customHeight="1" x14ac:dyDescent="0.2">
      <c r="A898" s="55">
        <v>84542</v>
      </c>
      <c r="B898" s="87" t="s">
        <v>1771</v>
      </c>
      <c r="C898" s="52" t="s">
        <v>1772</v>
      </c>
      <c r="D898" s="244"/>
      <c r="E898" s="312"/>
      <c r="F898" s="54" t="str">
        <f t="shared" si="190"/>
        <v>-</v>
      </c>
    </row>
    <row r="899" spans="1:6" ht="12.75" customHeight="1" x14ac:dyDescent="0.2">
      <c r="A899" s="55">
        <v>84552</v>
      </c>
      <c r="B899" s="87" t="s">
        <v>1773</v>
      </c>
      <c r="C899" s="52" t="s">
        <v>1774</v>
      </c>
      <c r="D899" s="244"/>
      <c r="E899" s="312"/>
      <c r="F899" s="54" t="str">
        <f t="shared" si="190"/>
        <v>-</v>
      </c>
    </row>
    <row r="900" spans="1:6" ht="12.75" customHeight="1" x14ac:dyDescent="0.2">
      <c r="A900" s="55">
        <v>84711</v>
      </c>
      <c r="B900" s="87" t="s">
        <v>1775</v>
      </c>
      <c r="C900" s="52" t="s">
        <v>1776</v>
      </c>
      <c r="D900" s="244"/>
      <c r="E900" s="312"/>
      <c r="F900" s="54" t="str">
        <f t="shared" si="190"/>
        <v>-</v>
      </c>
    </row>
    <row r="901" spans="1:6" ht="12.75" customHeight="1" x14ac:dyDescent="0.2">
      <c r="A901" s="55">
        <v>84712</v>
      </c>
      <c r="B901" s="87" t="s">
        <v>1777</v>
      </c>
      <c r="C901" s="52" t="s">
        <v>1778</v>
      </c>
      <c r="D901" s="244"/>
      <c r="E901" s="312"/>
      <c r="F901" s="54" t="str">
        <f t="shared" si="190"/>
        <v>-</v>
      </c>
    </row>
    <row r="902" spans="1:6" ht="12.75" customHeight="1" x14ac:dyDescent="0.2">
      <c r="A902" s="55">
        <v>84721</v>
      </c>
      <c r="B902" s="87" t="s">
        <v>1779</v>
      </c>
      <c r="C902" s="52" t="s">
        <v>1780</v>
      </c>
      <c r="D902" s="244"/>
      <c r="E902" s="312"/>
      <c r="F902" s="54" t="str">
        <f t="shared" si="190"/>
        <v>-</v>
      </c>
    </row>
    <row r="903" spans="1:6" ht="12.75" customHeight="1" x14ac:dyDescent="0.2">
      <c r="A903" s="55">
        <v>84722</v>
      </c>
      <c r="B903" s="87" t="s">
        <v>1781</v>
      </c>
      <c r="C903" s="52" t="s">
        <v>1782</v>
      </c>
      <c r="D903" s="244"/>
      <c r="E903" s="312"/>
      <c r="F903" s="54" t="str">
        <f t="shared" si="190"/>
        <v>-</v>
      </c>
    </row>
    <row r="904" spans="1:6" ht="12.75" customHeight="1" x14ac:dyDescent="0.2">
      <c r="A904" s="55">
        <v>84731</v>
      </c>
      <c r="B904" s="87" t="s">
        <v>1783</v>
      </c>
      <c r="C904" s="52" t="s">
        <v>1784</v>
      </c>
      <c r="D904" s="244"/>
      <c r="E904" s="312"/>
      <c r="F904" s="54" t="str">
        <f t="shared" si="190"/>
        <v>-</v>
      </c>
    </row>
    <row r="905" spans="1:6" ht="12.75" customHeight="1" x14ac:dyDescent="0.2">
      <c r="A905" s="55">
        <v>84732</v>
      </c>
      <c r="B905" s="87" t="s">
        <v>1785</v>
      </c>
      <c r="C905" s="52" t="s">
        <v>1786</v>
      </c>
      <c r="D905" s="244"/>
      <c r="E905" s="312"/>
      <c r="F905" s="54" t="str">
        <f t="shared" si="190"/>
        <v>-</v>
      </c>
    </row>
    <row r="906" spans="1:6" ht="12.75" customHeight="1" x14ac:dyDescent="0.2">
      <c r="A906" s="55">
        <v>84741</v>
      </c>
      <c r="B906" s="87" t="s">
        <v>1787</v>
      </c>
      <c r="C906" s="52" t="s">
        <v>1788</v>
      </c>
      <c r="D906" s="244"/>
      <c r="E906" s="312"/>
      <c r="F906" s="54" t="str">
        <f t="shared" si="190"/>
        <v>-</v>
      </c>
    </row>
    <row r="907" spans="1:6" ht="12.75" customHeight="1" x14ac:dyDescent="0.2">
      <c r="A907" s="55">
        <v>84742</v>
      </c>
      <c r="B907" s="87" t="s">
        <v>1789</v>
      </c>
      <c r="C907" s="52" t="s">
        <v>1790</v>
      </c>
      <c r="D907" s="244"/>
      <c r="E907" s="312"/>
      <c r="F907" s="54" t="str">
        <f t="shared" si="190"/>
        <v>-</v>
      </c>
    </row>
    <row r="908" spans="1:6" ht="12.75" customHeight="1" x14ac:dyDescent="0.2">
      <c r="A908" s="55">
        <v>84751</v>
      </c>
      <c r="B908" s="87" t="s">
        <v>1791</v>
      </c>
      <c r="C908" s="52" t="s">
        <v>1792</v>
      </c>
      <c r="D908" s="244"/>
      <c r="E908" s="312"/>
      <c r="F908" s="54" t="str">
        <f t="shared" si="190"/>
        <v>-</v>
      </c>
    </row>
    <row r="909" spans="1:6" ht="12.75" customHeight="1" x14ac:dyDescent="0.2">
      <c r="A909" s="55">
        <v>84752</v>
      </c>
      <c r="B909" s="87" t="s">
        <v>1793</v>
      </c>
      <c r="C909" s="52" t="s">
        <v>1794</v>
      </c>
      <c r="D909" s="244"/>
      <c r="E909" s="312"/>
      <c r="F909" s="54" t="str">
        <f t="shared" si="190"/>
        <v>-</v>
      </c>
    </row>
    <row r="910" spans="1:6" ht="24" x14ac:dyDescent="0.2">
      <c r="A910" s="55">
        <v>84761</v>
      </c>
      <c r="B910" s="234" t="s">
        <v>1795</v>
      </c>
      <c r="C910" s="52" t="s">
        <v>1796</v>
      </c>
      <c r="D910" s="244"/>
      <c r="E910" s="312"/>
      <c r="F910" s="54" t="str">
        <f t="shared" si="190"/>
        <v>-</v>
      </c>
    </row>
    <row r="911" spans="1:6" ht="24" x14ac:dyDescent="0.2">
      <c r="A911" s="55">
        <v>84762</v>
      </c>
      <c r="B911" s="234" t="s">
        <v>1797</v>
      </c>
      <c r="C911" s="52" t="s">
        <v>1798</v>
      </c>
      <c r="D911" s="244"/>
      <c r="E911" s="312"/>
      <c r="F911" s="54" t="str">
        <f t="shared" si="190"/>
        <v>-</v>
      </c>
    </row>
    <row r="912" spans="1:6" ht="24" x14ac:dyDescent="0.2">
      <c r="A912" s="55" t="s">
        <v>1799</v>
      </c>
      <c r="B912" s="87" t="s">
        <v>1800</v>
      </c>
      <c r="C912" s="52" t="s">
        <v>1799</v>
      </c>
      <c r="D912" s="244"/>
      <c r="E912" s="312"/>
      <c r="F912" s="54" t="str">
        <f t="shared" si="190"/>
        <v>-</v>
      </c>
    </row>
    <row r="913" spans="1:6" ht="24" x14ac:dyDescent="0.2">
      <c r="A913" s="55" t="s">
        <v>1801</v>
      </c>
      <c r="B913" s="87" t="s">
        <v>1802</v>
      </c>
      <c r="C913" s="52" t="s">
        <v>1801</v>
      </c>
      <c r="D913" s="244"/>
      <c r="E913" s="312"/>
      <c r="F913" s="54" t="str">
        <f t="shared" si="190"/>
        <v>-</v>
      </c>
    </row>
    <row r="914" spans="1:6" ht="12.75" customHeight="1" x14ac:dyDescent="0.2">
      <c r="A914" s="55">
        <v>85412</v>
      </c>
      <c r="B914" s="87" t="s">
        <v>1803</v>
      </c>
      <c r="C914" s="52" t="s">
        <v>1804</v>
      </c>
      <c r="D914" s="244"/>
      <c r="E914" s="312"/>
      <c r="F914" s="54" t="str">
        <f t="shared" si="190"/>
        <v>-</v>
      </c>
    </row>
    <row r="915" spans="1:6" ht="24" x14ac:dyDescent="0.2">
      <c r="A915" s="55">
        <v>51212</v>
      </c>
      <c r="B915" s="234" t="s">
        <v>1805</v>
      </c>
      <c r="C915" s="52" t="s">
        <v>1806</v>
      </c>
      <c r="D915" s="244"/>
      <c r="E915" s="312"/>
      <c r="F915" s="54" t="str">
        <f t="shared" si="190"/>
        <v>-</v>
      </c>
    </row>
    <row r="916" spans="1:6" ht="12.75" customHeight="1" x14ac:dyDescent="0.2">
      <c r="A916" s="55">
        <v>51322</v>
      </c>
      <c r="B916" s="87" t="s">
        <v>1807</v>
      </c>
      <c r="C916" s="52" t="s">
        <v>1808</v>
      </c>
      <c r="D916" s="244"/>
      <c r="E916" s="312"/>
      <c r="F916" s="54" t="str">
        <f t="shared" si="190"/>
        <v>-</v>
      </c>
    </row>
    <row r="917" spans="1:6" ht="12.75" customHeight="1" x14ac:dyDescent="0.2">
      <c r="A917" s="55">
        <v>51332</v>
      </c>
      <c r="B917" s="87" t="s">
        <v>1809</v>
      </c>
      <c r="C917" s="52" t="s">
        <v>1810</v>
      </c>
      <c r="D917" s="244"/>
      <c r="E917" s="312"/>
      <c r="F917" s="54" t="str">
        <f t="shared" si="190"/>
        <v>-</v>
      </c>
    </row>
    <row r="918" spans="1:6" ht="24" x14ac:dyDescent="0.2">
      <c r="A918" s="55">
        <v>51342</v>
      </c>
      <c r="B918" s="87" t="s">
        <v>1811</v>
      </c>
      <c r="C918" s="52" t="s">
        <v>1812</v>
      </c>
      <c r="D918" s="244"/>
      <c r="E918" s="312"/>
      <c r="F918" s="54" t="str">
        <f t="shared" si="190"/>
        <v>-</v>
      </c>
    </row>
    <row r="919" spans="1:6" ht="12.75" customHeight="1" x14ac:dyDescent="0.2">
      <c r="A919" s="55">
        <v>51411</v>
      </c>
      <c r="B919" s="87" t="s">
        <v>1813</v>
      </c>
      <c r="C919" s="52" t="s">
        <v>1814</v>
      </c>
      <c r="D919" s="244"/>
      <c r="E919" s="312"/>
      <c r="F919" s="54" t="str">
        <f t="shared" si="190"/>
        <v>-</v>
      </c>
    </row>
    <row r="920" spans="1:6" ht="12.75" customHeight="1" x14ac:dyDescent="0.2">
      <c r="A920" s="55">
        <v>51412</v>
      </c>
      <c r="B920" s="87" t="s">
        <v>1815</v>
      </c>
      <c r="C920" s="52" t="s">
        <v>1816</v>
      </c>
      <c r="D920" s="244"/>
      <c r="E920" s="312"/>
      <c r="F920" s="54" t="str">
        <f t="shared" si="190"/>
        <v>-</v>
      </c>
    </row>
    <row r="921" spans="1:6" ht="24" x14ac:dyDescent="0.2">
      <c r="A921" s="55">
        <v>51532</v>
      </c>
      <c r="B921" s="87" t="s">
        <v>1817</v>
      </c>
      <c r="C921" s="52" t="s">
        <v>1818</v>
      </c>
      <c r="D921" s="244"/>
      <c r="E921" s="312"/>
      <c r="F921" s="54" t="str">
        <f t="shared" si="190"/>
        <v>-</v>
      </c>
    </row>
    <row r="922" spans="1:6" ht="24" x14ac:dyDescent="0.2">
      <c r="A922" s="55">
        <v>51542</v>
      </c>
      <c r="B922" s="87" t="s">
        <v>1819</v>
      </c>
      <c r="C922" s="52" t="s">
        <v>1820</v>
      </c>
      <c r="D922" s="244"/>
      <c r="E922" s="312"/>
      <c r="F922" s="54" t="str">
        <f t="shared" si="190"/>
        <v>-</v>
      </c>
    </row>
    <row r="923" spans="1:6" ht="24" x14ac:dyDescent="0.2">
      <c r="A923" s="55">
        <v>51552</v>
      </c>
      <c r="B923" s="234" t="s">
        <v>1821</v>
      </c>
      <c r="C923" s="52" t="s">
        <v>1822</v>
      </c>
      <c r="D923" s="244"/>
      <c r="E923" s="312"/>
      <c r="F923" s="54" t="str">
        <f t="shared" si="190"/>
        <v>-</v>
      </c>
    </row>
    <row r="924" spans="1:6" ht="24" x14ac:dyDescent="0.2">
      <c r="A924" s="55">
        <v>51631</v>
      </c>
      <c r="B924" s="87" t="s">
        <v>1823</v>
      </c>
      <c r="C924" s="52" t="s">
        <v>1824</v>
      </c>
      <c r="D924" s="244"/>
      <c r="E924" s="312"/>
      <c r="F924" s="54" t="str">
        <f t="shared" si="190"/>
        <v>-</v>
      </c>
    </row>
    <row r="925" spans="1:6" ht="24" x14ac:dyDescent="0.2">
      <c r="A925" s="55">
        <v>51632</v>
      </c>
      <c r="B925" s="87" t="s">
        <v>1825</v>
      </c>
      <c r="C925" s="52" t="s">
        <v>1826</v>
      </c>
      <c r="D925" s="244"/>
      <c r="E925" s="312"/>
      <c r="F925" s="54" t="str">
        <f t="shared" si="190"/>
        <v>-</v>
      </c>
    </row>
    <row r="926" spans="1:6" ht="12.75" customHeight="1" x14ac:dyDescent="0.2">
      <c r="A926" s="55">
        <v>51641</v>
      </c>
      <c r="B926" s="87" t="s">
        <v>1827</v>
      </c>
      <c r="C926" s="52" t="s">
        <v>1828</v>
      </c>
      <c r="D926" s="244"/>
      <c r="E926" s="312"/>
      <c r="F926" s="54" t="str">
        <f t="shared" si="190"/>
        <v>-</v>
      </c>
    </row>
    <row r="927" spans="1:6" ht="12.75" customHeight="1" x14ac:dyDescent="0.2">
      <c r="A927" s="55">
        <v>51642</v>
      </c>
      <c r="B927" s="87" t="s">
        <v>1829</v>
      </c>
      <c r="C927" s="52" t="s">
        <v>1830</v>
      </c>
      <c r="D927" s="244"/>
      <c r="E927" s="312"/>
      <c r="F927" s="54" t="str">
        <f t="shared" si="190"/>
        <v>-</v>
      </c>
    </row>
    <row r="928" spans="1:6" ht="12.75" customHeight="1" x14ac:dyDescent="0.2">
      <c r="A928" s="55">
        <v>51711</v>
      </c>
      <c r="B928" s="87" t="s">
        <v>1831</v>
      </c>
      <c r="C928" s="52" t="s">
        <v>1832</v>
      </c>
      <c r="D928" s="244"/>
      <c r="E928" s="312"/>
      <c r="F928" s="54" t="str">
        <f t="shared" si="190"/>
        <v>-</v>
      </c>
    </row>
    <row r="929" spans="1:6" ht="12.75" customHeight="1" x14ac:dyDescent="0.2">
      <c r="A929" s="55">
        <v>51712</v>
      </c>
      <c r="B929" s="87" t="s">
        <v>1833</v>
      </c>
      <c r="C929" s="52" t="s">
        <v>1834</v>
      </c>
      <c r="D929" s="244"/>
      <c r="E929" s="312"/>
      <c r="F929" s="54" t="str">
        <f t="shared" si="190"/>
        <v>-</v>
      </c>
    </row>
    <row r="930" spans="1:6" ht="12.75" customHeight="1" x14ac:dyDescent="0.2">
      <c r="A930" s="55">
        <v>51721</v>
      </c>
      <c r="B930" s="87" t="s">
        <v>1835</v>
      </c>
      <c r="C930" s="52" t="s">
        <v>1836</v>
      </c>
      <c r="D930" s="244"/>
      <c r="E930" s="312"/>
      <c r="F930" s="54" t="str">
        <f t="shared" si="190"/>
        <v>-</v>
      </c>
    </row>
    <row r="931" spans="1:6" ht="12.75" customHeight="1" x14ac:dyDescent="0.2">
      <c r="A931" s="55">
        <v>51722</v>
      </c>
      <c r="B931" s="87" t="s">
        <v>1837</v>
      </c>
      <c r="C931" s="52" t="s">
        <v>1838</v>
      </c>
      <c r="D931" s="244"/>
      <c r="E931" s="312"/>
      <c r="F931" s="54" t="str">
        <f t="shared" si="190"/>
        <v>-</v>
      </c>
    </row>
    <row r="932" spans="1:6" ht="12.75" customHeight="1" x14ac:dyDescent="0.2">
      <c r="A932" s="55">
        <v>51731</v>
      </c>
      <c r="B932" s="87" t="s">
        <v>1839</v>
      </c>
      <c r="C932" s="52" t="s">
        <v>1840</v>
      </c>
      <c r="D932" s="244"/>
      <c r="E932" s="312"/>
      <c r="F932" s="54" t="str">
        <f t="shared" si="190"/>
        <v>-</v>
      </c>
    </row>
    <row r="933" spans="1:6" ht="12.75" customHeight="1" x14ac:dyDescent="0.2">
      <c r="A933" s="55">
        <v>51732</v>
      </c>
      <c r="B933" s="87" t="s">
        <v>1841</v>
      </c>
      <c r="C933" s="52" t="s">
        <v>1842</v>
      </c>
      <c r="D933" s="244"/>
      <c r="E933" s="312"/>
      <c r="F933" s="54" t="str">
        <f t="shared" si="190"/>
        <v>-</v>
      </c>
    </row>
    <row r="934" spans="1:6" ht="12.75" customHeight="1" x14ac:dyDescent="0.2">
      <c r="A934" s="55">
        <v>51741</v>
      </c>
      <c r="B934" s="87" t="s">
        <v>1843</v>
      </c>
      <c r="C934" s="52" t="s">
        <v>1844</v>
      </c>
      <c r="D934" s="244"/>
      <c r="E934" s="312"/>
      <c r="F934" s="54" t="str">
        <f t="shared" si="190"/>
        <v>-</v>
      </c>
    </row>
    <row r="935" spans="1:6" ht="12.75" customHeight="1" x14ac:dyDescent="0.2">
      <c r="A935" s="55">
        <v>51742</v>
      </c>
      <c r="B935" s="87" t="s">
        <v>1845</v>
      </c>
      <c r="C935" s="52" t="s">
        <v>1846</v>
      </c>
      <c r="D935" s="244"/>
      <c r="E935" s="312"/>
      <c r="F935" s="54" t="str">
        <f t="shared" si="190"/>
        <v>-</v>
      </c>
    </row>
    <row r="936" spans="1:6" ht="12.75" customHeight="1" x14ac:dyDescent="0.2">
      <c r="A936" s="55">
        <v>51751</v>
      </c>
      <c r="B936" s="87" t="s">
        <v>1847</v>
      </c>
      <c r="C936" s="52" t="s">
        <v>1848</v>
      </c>
      <c r="D936" s="244"/>
      <c r="E936" s="312"/>
      <c r="F936" s="54" t="str">
        <f t="shared" si="190"/>
        <v>-</v>
      </c>
    </row>
    <row r="937" spans="1:6" ht="12.75" customHeight="1" x14ac:dyDescent="0.2">
      <c r="A937" s="55">
        <v>51752</v>
      </c>
      <c r="B937" s="87" t="s">
        <v>1849</v>
      </c>
      <c r="C937" s="52" t="s">
        <v>1850</v>
      </c>
      <c r="D937" s="244"/>
      <c r="E937" s="312"/>
      <c r="F937" s="54" t="str">
        <f t="shared" si="190"/>
        <v>-</v>
      </c>
    </row>
    <row r="938" spans="1:6" ht="24" x14ac:dyDescent="0.2">
      <c r="A938" s="55">
        <v>51761</v>
      </c>
      <c r="B938" s="87" t="s">
        <v>1851</v>
      </c>
      <c r="C938" s="52" t="s">
        <v>1852</v>
      </c>
      <c r="D938" s="244"/>
      <c r="E938" s="312"/>
      <c r="F938" s="54" t="str">
        <f t="shared" si="190"/>
        <v>-</v>
      </c>
    </row>
    <row r="939" spans="1:6" ht="24" x14ac:dyDescent="0.2">
      <c r="A939" s="55">
        <v>51762</v>
      </c>
      <c r="B939" s="87" t="s">
        <v>1853</v>
      </c>
      <c r="C939" s="52" t="s">
        <v>1854</v>
      </c>
      <c r="D939" s="244"/>
      <c r="E939" s="312"/>
      <c r="F939" s="54" t="str">
        <f t="shared" si="190"/>
        <v>-</v>
      </c>
    </row>
    <row r="940" spans="1:6" ht="24" x14ac:dyDescent="0.2">
      <c r="A940" s="55">
        <v>51771</v>
      </c>
      <c r="B940" s="87" t="s">
        <v>1855</v>
      </c>
      <c r="C940" s="52" t="s">
        <v>1856</v>
      </c>
      <c r="D940" s="244"/>
      <c r="E940" s="312"/>
      <c r="F940" s="54" t="str">
        <f t="shared" si="190"/>
        <v>-</v>
      </c>
    </row>
    <row r="941" spans="1:6" ht="24" x14ac:dyDescent="0.2">
      <c r="A941" s="55">
        <v>51772</v>
      </c>
      <c r="B941" s="87" t="s">
        <v>1857</v>
      </c>
      <c r="C941" s="52" t="s">
        <v>1858</v>
      </c>
      <c r="D941" s="244"/>
      <c r="E941" s="312"/>
      <c r="F941" s="54" t="str">
        <f t="shared" si="190"/>
        <v>-</v>
      </c>
    </row>
    <row r="942" spans="1:6" ht="24" x14ac:dyDescent="0.2">
      <c r="A942" s="55">
        <v>54132</v>
      </c>
      <c r="B942" s="87" t="s">
        <v>1859</v>
      </c>
      <c r="C942" s="52" t="s">
        <v>1860</v>
      </c>
      <c r="D942" s="244"/>
      <c r="E942" s="312"/>
      <c r="F942" s="54" t="str">
        <f t="shared" si="190"/>
        <v>-</v>
      </c>
    </row>
    <row r="943" spans="1:6" ht="24" x14ac:dyDescent="0.2">
      <c r="A943" s="55">
        <v>54142</v>
      </c>
      <c r="B943" s="87" t="s">
        <v>1861</v>
      </c>
      <c r="C943" s="52" t="s">
        <v>1862</v>
      </c>
      <c r="D943" s="244"/>
      <c r="E943" s="312"/>
      <c r="F943" s="54" t="str">
        <f t="shared" si="190"/>
        <v>-</v>
      </c>
    </row>
    <row r="944" spans="1:6" ht="12.75" customHeight="1" x14ac:dyDescent="0.2">
      <c r="A944" s="55">
        <v>54152</v>
      </c>
      <c r="B944" s="87" t="s">
        <v>1863</v>
      </c>
      <c r="C944" s="52" t="s">
        <v>1864</v>
      </c>
      <c r="D944" s="244"/>
      <c r="E944" s="312"/>
      <c r="F944" s="54" t="str">
        <f t="shared" si="190"/>
        <v>-</v>
      </c>
    </row>
    <row r="945" spans="1:6" ht="24" x14ac:dyDescent="0.2">
      <c r="A945" s="55">
        <v>54162</v>
      </c>
      <c r="B945" s="87" t="s">
        <v>1865</v>
      </c>
      <c r="C945" s="52" t="s">
        <v>1866</v>
      </c>
      <c r="D945" s="244"/>
      <c r="E945" s="312"/>
      <c r="F945" s="54" t="str">
        <f t="shared" si="190"/>
        <v>-</v>
      </c>
    </row>
    <row r="946" spans="1:6" ht="24" x14ac:dyDescent="0.2">
      <c r="A946" s="55">
        <v>54221</v>
      </c>
      <c r="B946" s="234" t="s">
        <v>1867</v>
      </c>
      <c r="C946" s="52" t="s">
        <v>1868</v>
      </c>
      <c r="D946" s="244"/>
      <c r="E946" s="312"/>
      <c r="F946" s="54" t="str">
        <f t="shared" si="190"/>
        <v>-</v>
      </c>
    </row>
    <row r="947" spans="1:6" ht="24" x14ac:dyDescent="0.2">
      <c r="A947" s="55">
        <v>54222</v>
      </c>
      <c r="B947" s="234" t="s">
        <v>1869</v>
      </c>
      <c r="C947" s="52" t="s">
        <v>1870</v>
      </c>
      <c r="D947" s="244"/>
      <c r="E947" s="312"/>
      <c r="F947" s="54" t="str">
        <f t="shared" si="190"/>
        <v>-</v>
      </c>
    </row>
    <row r="948" spans="1:6" ht="24" x14ac:dyDescent="0.2">
      <c r="A948" s="55" t="s">
        <v>1871</v>
      </c>
      <c r="B948" s="87" t="s">
        <v>1872</v>
      </c>
      <c r="C948" s="52" t="s">
        <v>1871</v>
      </c>
      <c r="D948" s="244"/>
      <c r="E948" s="312"/>
      <c r="F948" s="54" t="str">
        <f t="shared" si="190"/>
        <v>-</v>
      </c>
    </row>
    <row r="949" spans="1:6" ht="24" x14ac:dyDescent="0.2">
      <c r="A949" s="55">
        <v>54232</v>
      </c>
      <c r="B949" s="234" t="s">
        <v>1873</v>
      </c>
      <c r="C949" s="52" t="s">
        <v>1874</v>
      </c>
      <c r="D949" s="244"/>
      <c r="E949" s="312"/>
      <c r="F949" s="54" t="str">
        <f t="shared" si="190"/>
        <v>-</v>
      </c>
    </row>
    <row r="950" spans="1:6" ht="24" x14ac:dyDescent="0.2">
      <c r="A950" s="55">
        <v>54242</v>
      </c>
      <c r="B950" s="87" t="s">
        <v>1875</v>
      </c>
      <c r="C950" s="52" t="s">
        <v>1876</v>
      </c>
      <c r="D950" s="244"/>
      <c r="E950" s="312"/>
      <c r="F950" s="54" t="str">
        <f t="shared" si="190"/>
        <v>-</v>
      </c>
    </row>
    <row r="951" spans="1:6" ht="24" x14ac:dyDescent="0.2">
      <c r="A951" s="55" t="s">
        <v>1877</v>
      </c>
      <c r="B951" s="87" t="s">
        <v>1878</v>
      </c>
      <c r="C951" s="52" t="s">
        <v>1877</v>
      </c>
      <c r="D951" s="244"/>
      <c r="E951" s="312"/>
      <c r="F951" s="54" t="str">
        <f t="shared" si="190"/>
        <v>-</v>
      </c>
    </row>
    <row r="952" spans="1:6" ht="24" x14ac:dyDescent="0.2">
      <c r="A952" s="55">
        <v>54312</v>
      </c>
      <c r="B952" s="234" t="s">
        <v>1879</v>
      </c>
      <c r="C952" s="52" t="s">
        <v>1880</v>
      </c>
      <c r="D952" s="244"/>
      <c r="E952" s="312"/>
      <c r="F952" s="54" t="str">
        <f t="shared" si="190"/>
        <v>-</v>
      </c>
    </row>
    <row r="953" spans="1:6" ht="24" x14ac:dyDescent="0.2">
      <c r="A953" s="55">
        <v>54431</v>
      </c>
      <c r="B953" s="87" t="s">
        <v>1881</v>
      </c>
      <c r="C953" s="52" t="s">
        <v>1882</v>
      </c>
      <c r="D953" s="244"/>
      <c r="E953" s="312"/>
      <c r="F953" s="54" t="str">
        <f t="shared" si="190"/>
        <v>-</v>
      </c>
    </row>
    <row r="954" spans="1:6" ht="24" x14ac:dyDescent="0.2">
      <c r="A954" s="55">
        <v>54432</v>
      </c>
      <c r="B954" s="87" t="s">
        <v>1883</v>
      </c>
      <c r="C954" s="52" t="s">
        <v>1884</v>
      </c>
      <c r="D954" s="244"/>
      <c r="E954" s="312"/>
      <c r="F954" s="54" t="str">
        <f t="shared" si="190"/>
        <v>-</v>
      </c>
    </row>
    <row r="955" spans="1:6" ht="24" x14ac:dyDescent="0.2">
      <c r="A955" s="55" t="s">
        <v>1885</v>
      </c>
      <c r="B955" s="87" t="s">
        <v>1886</v>
      </c>
      <c r="C955" s="52" t="s">
        <v>1885</v>
      </c>
      <c r="D955" s="244"/>
      <c r="E955" s="312"/>
      <c r="F955" s="54" t="str">
        <f t="shared" si="190"/>
        <v>-</v>
      </c>
    </row>
    <row r="956" spans="1:6" ht="24" x14ac:dyDescent="0.2">
      <c r="A956" s="55">
        <v>54442</v>
      </c>
      <c r="B956" s="87" t="s">
        <v>1887</v>
      </c>
      <c r="C956" s="52" t="s">
        <v>1888</v>
      </c>
      <c r="D956" s="244"/>
      <c r="E956" s="312"/>
      <c r="F956" s="54" t="str">
        <f t="shared" si="190"/>
        <v>-</v>
      </c>
    </row>
    <row r="957" spans="1:6" ht="24" x14ac:dyDescent="0.2">
      <c r="A957" s="55">
        <v>54452</v>
      </c>
      <c r="B957" s="87" t="s">
        <v>1889</v>
      </c>
      <c r="C957" s="52" t="s">
        <v>1890</v>
      </c>
      <c r="D957" s="244"/>
      <c r="E957" s="312"/>
      <c r="F957" s="54" t="str">
        <f t="shared" si="190"/>
        <v>-</v>
      </c>
    </row>
    <row r="958" spans="1:6" ht="24" x14ac:dyDescent="0.2">
      <c r="A958" s="55" t="s">
        <v>1891</v>
      </c>
      <c r="B958" s="87" t="s">
        <v>1892</v>
      </c>
      <c r="C958" s="52" t="s">
        <v>1891</v>
      </c>
      <c r="D958" s="244"/>
      <c r="E958" s="312"/>
      <c r="F958" s="54" t="str">
        <f t="shared" si="190"/>
        <v>-</v>
      </c>
    </row>
    <row r="959" spans="1:6" ht="24" x14ac:dyDescent="0.2">
      <c r="A959" s="55">
        <v>54461</v>
      </c>
      <c r="B959" s="87" t="s">
        <v>1893</v>
      </c>
      <c r="C959" s="52" t="s">
        <v>1894</v>
      </c>
      <c r="D959" s="244"/>
      <c r="E959" s="312"/>
      <c r="F959" s="54" t="str">
        <f t="shared" si="190"/>
        <v>-</v>
      </c>
    </row>
    <row r="960" spans="1:6" ht="24" x14ac:dyDescent="0.2">
      <c r="A960" s="55">
        <v>54462</v>
      </c>
      <c r="B960" s="87" t="s">
        <v>1895</v>
      </c>
      <c r="C960" s="52" t="s">
        <v>1896</v>
      </c>
      <c r="D960" s="244"/>
      <c r="E960" s="312"/>
      <c r="F960" s="54" t="str">
        <f t="shared" si="190"/>
        <v>-</v>
      </c>
    </row>
    <row r="961" spans="1:6" ht="12.75" customHeight="1" x14ac:dyDescent="0.2">
      <c r="A961" s="55" t="s">
        <v>1897</v>
      </c>
      <c r="B961" s="87" t="s">
        <v>1898</v>
      </c>
      <c r="C961" s="52" t="s">
        <v>1897</v>
      </c>
      <c r="D961" s="244"/>
      <c r="E961" s="312"/>
      <c r="F961" s="54" t="str">
        <f t="shared" si="190"/>
        <v>-</v>
      </c>
    </row>
    <row r="962" spans="1:6" ht="24" x14ac:dyDescent="0.2">
      <c r="A962" s="55">
        <v>54472</v>
      </c>
      <c r="B962" s="234" t="s">
        <v>1899</v>
      </c>
      <c r="C962" s="52" t="s">
        <v>1900</v>
      </c>
      <c r="D962" s="244"/>
      <c r="E962" s="312"/>
      <c r="F962" s="54" t="str">
        <f t="shared" si="190"/>
        <v>-</v>
      </c>
    </row>
    <row r="963" spans="1:6" ht="24" x14ac:dyDescent="0.2">
      <c r="A963" s="55">
        <v>54482</v>
      </c>
      <c r="B963" s="234" t="s">
        <v>1901</v>
      </c>
      <c r="C963" s="52" t="s">
        <v>1902</v>
      </c>
      <c r="D963" s="244"/>
      <c r="E963" s="312"/>
      <c r="F963" s="54" t="str">
        <f t="shared" si="190"/>
        <v>-</v>
      </c>
    </row>
    <row r="964" spans="1:6" ht="24" x14ac:dyDescent="0.2">
      <c r="A964" s="55" t="s">
        <v>1903</v>
      </c>
      <c r="B964" s="234" t="s">
        <v>1904</v>
      </c>
      <c r="C964" s="52" t="s">
        <v>1903</v>
      </c>
      <c r="D964" s="244"/>
      <c r="E964" s="312"/>
      <c r="F964" s="54" t="str">
        <f t="shared" si="190"/>
        <v>-</v>
      </c>
    </row>
    <row r="965" spans="1:6" ht="24" x14ac:dyDescent="0.2">
      <c r="A965" s="55">
        <v>54532</v>
      </c>
      <c r="B965" s="87" t="s">
        <v>1905</v>
      </c>
      <c r="C965" s="52" t="s">
        <v>1906</v>
      </c>
      <c r="D965" s="244"/>
      <c r="E965" s="312"/>
      <c r="F965" s="54" t="str">
        <f t="shared" si="190"/>
        <v>-</v>
      </c>
    </row>
    <row r="966" spans="1:6" ht="12.75" customHeight="1" x14ac:dyDescent="0.2">
      <c r="A966" s="55">
        <v>54542</v>
      </c>
      <c r="B966" s="87" t="s">
        <v>1907</v>
      </c>
      <c r="C966" s="52" t="s">
        <v>1908</v>
      </c>
      <c r="D966" s="244"/>
      <c r="E966" s="312"/>
      <c r="F966" s="54" t="str">
        <f t="shared" si="190"/>
        <v>-</v>
      </c>
    </row>
    <row r="967" spans="1:6" ht="24" x14ac:dyDescent="0.2">
      <c r="A967" s="55">
        <v>54552</v>
      </c>
      <c r="B967" s="87" t="s">
        <v>1909</v>
      </c>
      <c r="C967" s="52" t="s">
        <v>1910</v>
      </c>
      <c r="D967" s="244"/>
      <c r="E967" s="312"/>
      <c r="F967" s="54" t="str">
        <f t="shared" si="190"/>
        <v>-</v>
      </c>
    </row>
    <row r="968" spans="1:6" ht="12.75" customHeight="1" x14ac:dyDescent="0.2">
      <c r="A968" s="55">
        <v>54711</v>
      </c>
      <c r="B968" s="87" t="s">
        <v>1911</v>
      </c>
      <c r="C968" s="52" t="s">
        <v>1912</v>
      </c>
      <c r="D968" s="244"/>
      <c r="E968" s="312">
        <v>630301</v>
      </c>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3" t="s">
        <v>1941</v>
      </c>
      <c r="B983" s="354"/>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51"/>
      <c r="E994" s="352"/>
      <c r="F994" s="73"/>
    </row>
    <row r="995" spans="1:6" ht="15" customHeight="1" x14ac:dyDescent="0.2">
      <c r="A995" s="190"/>
      <c r="B995" s="213"/>
      <c r="C995" s="223"/>
      <c r="D995" s="351"/>
      <c r="E995" s="352"/>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16:E16 D18:E23 D9:D15 D29:E30 D24:D28 D32:E59 D31 D62:E74 D60:D61 D76:E84 D75 D86:E91 D85 D98:E110 D92:D97 D112:E113 D111 D120:E120 D114:D119 D123:E126 D121:D122 D128:E129 D127 D131:E145 D130 D151:E153 D146:D150 D159:E160 D154:D158 D162:E164 D161 D169:E169 D165:D168 D177:E177 D170:D176 D188:E188 D178:D187 D196:E204 D189:D195 D206:E210 D205 D215:E217 D211:D214 D219:E240 D218 D243:E259 D241:D242 D262:E264 D260:D261 D266:E276 D265 D278:E291 D277 D293:E300 D292 D302:E312 D301 D314:E352 D313 D354:E359 D353 D361:E365 D360 D369:E369 D366:D368 D377:E393 D370:D376 D396:E402 D394:D395 D404:E607 D403 D609:E617 D608 D619:E646 D618 D648:E648 D647 D652:E652 D649:D651 D969:E982 D653:D968">
    <cfRule type="cellIs" dxfId="125" priority="44" operator="lessThan">
      <formula>0</formula>
    </cfRule>
  </conditionalFormatting>
  <conditionalFormatting sqref="E9:E15">
    <cfRule type="cellIs" dxfId="124" priority="40" operator="lessThan">
      <formula>0</formula>
    </cfRule>
  </conditionalFormatting>
  <conditionalFormatting sqref="E24:E28">
    <cfRule type="cellIs" dxfId="123" priority="39" operator="lessThan">
      <formula>0</formula>
    </cfRule>
  </conditionalFormatting>
  <conditionalFormatting sqref="E31">
    <cfRule type="cellIs" dxfId="122" priority="38" operator="lessThan">
      <formula>0</formula>
    </cfRule>
  </conditionalFormatting>
  <conditionalFormatting sqref="E60:E61">
    <cfRule type="cellIs" dxfId="121" priority="37" operator="lessThan">
      <formula>0</formula>
    </cfRule>
  </conditionalFormatting>
  <conditionalFormatting sqref="E75">
    <cfRule type="cellIs" dxfId="120" priority="36" operator="lessThan">
      <formula>0</formula>
    </cfRule>
  </conditionalFormatting>
  <conditionalFormatting sqref="E85">
    <cfRule type="cellIs" dxfId="119" priority="35" operator="lessThan">
      <formula>0</formula>
    </cfRule>
  </conditionalFormatting>
  <conditionalFormatting sqref="E92:E97">
    <cfRule type="cellIs" dxfId="118" priority="34" operator="lessThan">
      <formula>0</formula>
    </cfRule>
  </conditionalFormatting>
  <conditionalFormatting sqref="E111">
    <cfRule type="cellIs" dxfId="117" priority="33" operator="lessThan">
      <formula>0</formula>
    </cfRule>
  </conditionalFormatting>
  <conditionalFormatting sqref="E114:E119">
    <cfRule type="cellIs" dxfId="116" priority="32" operator="lessThan">
      <formula>0</formula>
    </cfRule>
  </conditionalFormatting>
  <conditionalFormatting sqref="E121:E122">
    <cfRule type="cellIs" dxfId="115" priority="31" operator="lessThan">
      <formula>0</formula>
    </cfRule>
  </conditionalFormatting>
  <conditionalFormatting sqref="E127">
    <cfRule type="cellIs" dxfId="114" priority="30" operator="lessThan">
      <formula>0</formula>
    </cfRule>
  </conditionalFormatting>
  <conditionalFormatting sqref="E130">
    <cfRule type="cellIs" dxfId="113" priority="29" operator="lessThan">
      <formula>0</formula>
    </cfRule>
  </conditionalFormatting>
  <conditionalFormatting sqref="E146:E150">
    <cfRule type="cellIs" dxfId="112" priority="28" operator="lessThan">
      <formula>0</formula>
    </cfRule>
  </conditionalFormatting>
  <conditionalFormatting sqref="E154:E158">
    <cfRule type="cellIs" dxfId="111" priority="27" operator="lessThan">
      <formula>0</formula>
    </cfRule>
  </conditionalFormatting>
  <conditionalFormatting sqref="E161">
    <cfRule type="cellIs" dxfId="110" priority="26" operator="lessThan">
      <formula>0</formula>
    </cfRule>
  </conditionalFormatting>
  <conditionalFormatting sqref="E165:E168">
    <cfRule type="cellIs" dxfId="109" priority="25" operator="lessThan">
      <formula>0</formula>
    </cfRule>
  </conditionalFormatting>
  <conditionalFormatting sqref="E170:E176">
    <cfRule type="cellIs" dxfId="108" priority="24" operator="lessThan">
      <formula>0</formula>
    </cfRule>
  </conditionalFormatting>
  <conditionalFormatting sqref="E178:E187">
    <cfRule type="cellIs" dxfId="107" priority="23" operator="lessThan">
      <formula>0</formula>
    </cfRule>
  </conditionalFormatting>
  <conditionalFormatting sqref="E189:E195">
    <cfRule type="cellIs" dxfId="106" priority="22" operator="lessThan">
      <formula>0</formula>
    </cfRule>
  </conditionalFormatting>
  <conditionalFormatting sqref="E205">
    <cfRule type="cellIs" dxfId="105" priority="21" operator="lessThan">
      <formula>0</formula>
    </cfRule>
  </conditionalFormatting>
  <conditionalFormatting sqref="E211:E214">
    <cfRule type="cellIs" dxfId="104" priority="20" operator="lessThan">
      <formula>0</formula>
    </cfRule>
  </conditionalFormatting>
  <conditionalFormatting sqref="E218">
    <cfRule type="cellIs" dxfId="103" priority="19" operator="lessThan">
      <formula>0</formula>
    </cfRule>
  </conditionalFormatting>
  <conditionalFormatting sqref="E241:E242">
    <cfRule type="cellIs" dxfId="102" priority="18" operator="lessThan">
      <formula>0</formula>
    </cfRule>
  </conditionalFormatting>
  <conditionalFormatting sqref="E260:E261">
    <cfRule type="cellIs" dxfId="101" priority="17" operator="lessThan">
      <formula>0</formula>
    </cfRule>
  </conditionalFormatting>
  <conditionalFormatting sqref="E265">
    <cfRule type="cellIs" dxfId="100" priority="16" operator="lessThan">
      <formula>0</formula>
    </cfRule>
  </conditionalFormatting>
  <conditionalFormatting sqref="E277">
    <cfRule type="cellIs" dxfId="99" priority="15" operator="lessThan">
      <formula>0</formula>
    </cfRule>
  </conditionalFormatting>
  <conditionalFormatting sqref="E292">
    <cfRule type="cellIs" dxfId="98" priority="14" operator="lessThan">
      <formula>0</formula>
    </cfRule>
  </conditionalFormatting>
  <conditionalFormatting sqref="E301">
    <cfRule type="cellIs" dxfId="97" priority="13" operator="lessThan">
      <formula>0</formula>
    </cfRule>
  </conditionalFormatting>
  <conditionalFormatting sqref="E313">
    <cfRule type="cellIs" dxfId="96" priority="12" operator="lessThan">
      <formula>0</formula>
    </cfRule>
  </conditionalFormatting>
  <conditionalFormatting sqref="E353">
    <cfRule type="cellIs" dxfId="95" priority="11" operator="lessThan">
      <formula>0</formula>
    </cfRule>
  </conditionalFormatting>
  <conditionalFormatting sqref="E360">
    <cfRule type="cellIs" dxfId="94" priority="10" operator="lessThan">
      <formula>0</formula>
    </cfRule>
  </conditionalFormatting>
  <conditionalFormatting sqref="E366:E368">
    <cfRule type="cellIs" dxfId="93" priority="9" operator="lessThan">
      <formula>0</formula>
    </cfRule>
  </conditionalFormatting>
  <conditionalFormatting sqref="E370:E376">
    <cfRule type="cellIs" dxfId="92" priority="8" operator="lessThan">
      <formula>0</formula>
    </cfRule>
  </conditionalFormatting>
  <conditionalFormatting sqref="E394:E395">
    <cfRule type="cellIs" dxfId="91" priority="7" operator="lessThan">
      <formula>0</formula>
    </cfRule>
  </conditionalFormatting>
  <conditionalFormatting sqref="E403">
    <cfRule type="cellIs" dxfId="90" priority="6" operator="lessThan">
      <formula>0</formula>
    </cfRule>
  </conditionalFormatting>
  <conditionalFormatting sqref="E608">
    <cfRule type="cellIs" dxfId="89" priority="5" operator="lessThan">
      <formula>0</formula>
    </cfRule>
  </conditionalFormatting>
  <conditionalFormatting sqref="E618">
    <cfRule type="cellIs" dxfId="88" priority="4" operator="lessThan">
      <formula>0</formula>
    </cfRule>
  </conditionalFormatting>
  <conditionalFormatting sqref="E647">
    <cfRule type="cellIs" dxfId="87" priority="3" operator="lessThan">
      <formula>0</formula>
    </cfRule>
  </conditionalFormatting>
  <conditionalFormatting sqref="E649:E651">
    <cfRule type="cellIs" dxfId="86" priority="2" operator="lessThan">
      <formula>0</formula>
    </cfRule>
  </conditionalFormatting>
  <conditionalFormatting sqref="E653:E968">
    <cfRule type="cellIs" dxfId="85" priority="1"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24" workbookViewId="0">
      <selection activeCell="K167" sqref="K16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9" t="s">
        <v>32</v>
      </c>
      <c r="B2" s="360"/>
      <c r="C2" s="360"/>
      <c r="D2" s="360"/>
      <c r="E2" s="360"/>
      <c r="F2" s="360"/>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1963</v>
      </c>
      <c r="E3" s="300" t="s">
        <v>1964</v>
      </c>
      <c r="F3" s="303" t="s">
        <v>51</v>
      </c>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2" t="s">
        <v>1965</v>
      </c>
      <c r="B5" s="363"/>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59688183</v>
      </c>
      <c r="E6" s="231">
        <f t="shared" si="0"/>
        <v>70642700.590000004</v>
      </c>
      <c r="F6" s="232">
        <f t="shared" ref="F6:F260" si="1">IF(D6&gt;0,IF(E6/D6&gt;=100,"&gt;&gt;100",E6/D6*100),"-")</f>
        <v>118.35290846431027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44962134</v>
      </c>
      <c r="E7" s="106">
        <f t="shared" si="2"/>
        <v>49202234.290000007</v>
      </c>
      <c r="F7" s="95">
        <f t="shared" si="1"/>
        <v>109.43038043968288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15241512</v>
      </c>
      <c r="E8" s="106">
        <f>E9+E10-E11</f>
        <v>15368784.51</v>
      </c>
      <c r="F8" s="95">
        <f t="shared" si="1"/>
        <v>100.83503861034259</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612</v>
      </c>
      <c r="E9" s="249">
        <v>127884.61</v>
      </c>
      <c r="F9" s="95" t="str">
        <f t="shared" si="1"/>
        <v>&gt;&gt;100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15384401</v>
      </c>
      <c r="E10" s="249">
        <v>15384401</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143501</v>
      </c>
      <c r="E11" s="249">
        <v>143501.1</v>
      </c>
      <c r="F11" s="95">
        <f t="shared" si="1"/>
        <v>100.00006968592554</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22531054</v>
      </c>
      <c r="E12" s="106">
        <f t="shared" si="3"/>
        <v>26643881.620000001</v>
      </c>
      <c r="F12" s="95">
        <f t="shared" si="1"/>
        <v>118.25404004624018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19336619</v>
      </c>
      <c r="E13" s="106">
        <f t="shared" si="4"/>
        <v>23663142.890000001</v>
      </c>
      <c r="F13" s="95">
        <f t="shared" si="1"/>
        <v>122.37476929136371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311911</v>
      </c>
      <c r="E14" s="249">
        <v>311911.46999999997</v>
      </c>
      <c r="F14" s="95">
        <f t="shared" si="1"/>
        <v>100.0001506840092</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4817103</v>
      </c>
      <c r="E15" s="249">
        <v>4545636.91</v>
      </c>
      <c r="F15" s="95">
        <f t="shared" si="1"/>
        <v>94.364536319858644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5493303</v>
      </c>
      <c r="E16" s="249">
        <v>5976992.9100000001</v>
      </c>
      <c r="F16" s="95">
        <f t="shared" si="1"/>
        <v>108.80508338972017</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9760324</v>
      </c>
      <c r="E17" s="249">
        <v>14643091.279999999</v>
      </c>
      <c r="F17" s="95">
        <f t="shared" si="1"/>
        <v>150.02669255651759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1046022</v>
      </c>
      <c r="E18" s="249">
        <v>1814489.68</v>
      </c>
      <c r="F18" s="95">
        <f t="shared" si="1"/>
        <v>173.46572825428146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1279075</v>
      </c>
      <c r="E19" s="106">
        <f t="shared" si="5"/>
        <v>1230559.1900000002</v>
      </c>
      <c r="F19" s="95">
        <f t="shared" si="1"/>
        <v>96.206961280612958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900195</v>
      </c>
      <c r="E20" s="249">
        <v>899691.24</v>
      </c>
      <c r="F20" s="95">
        <f t="shared" si="1"/>
        <v>99.944038791595162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201627</v>
      </c>
      <c r="E21" s="249">
        <v>203469.68</v>
      </c>
      <c r="F21" s="95">
        <f t="shared" si="1"/>
        <v>100.91390537973584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146483</v>
      </c>
      <c r="E22" s="249">
        <v>146482.85</v>
      </c>
      <c r="F22" s="95">
        <f t="shared" si="1"/>
        <v>99.999897599038803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7889</v>
      </c>
      <c r="E23" s="249">
        <v>29545.94</v>
      </c>
      <c r="F23" s="95">
        <f t="shared" si="1"/>
        <v>374.5207250602104</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10583</v>
      </c>
      <c r="E25" s="249">
        <v>10582.8</v>
      </c>
      <c r="F25" s="95">
        <f t="shared" si="1"/>
        <v>99.998110176698475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919003</v>
      </c>
      <c r="E26" s="249">
        <v>1037463.36</v>
      </c>
      <c r="F26" s="95">
        <f t="shared" si="1"/>
        <v>112.89009502689326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906705</v>
      </c>
      <c r="E28" s="249">
        <v>1096676.68</v>
      </c>
      <c r="F28" s="95">
        <f t="shared" si="1"/>
        <v>120.95187299066399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33132</v>
      </c>
      <c r="E30" s="249">
        <v>33132</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33132</v>
      </c>
      <c r="E34" s="249">
        <v>33132</v>
      </c>
      <c r="F34" s="95">
        <f t="shared" si="1"/>
        <v>100</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840402</v>
      </c>
      <c r="E35" s="106">
        <f t="shared" si="7"/>
        <v>709925.47</v>
      </c>
      <c r="F35" s="95">
        <f t="shared" si="1"/>
        <v>84.474509817920477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906319</v>
      </c>
      <c r="E36" s="249">
        <v>957106.27</v>
      </c>
      <c r="F36" s="95">
        <f t="shared" si="1"/>
        <v>105.60368589867363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65917</v>
      </c>
      <c r="E40" s="249">
        <v>247180.79999999999</v>
      </c>
      <c r="F40" s="95">
        <f t="shared" si="1"/>
        <v>374.98793937830908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1074958</v>
      </c>
      <c r="E45" s="106">
        <f t="shared" si="9"/>
        <v>1040254.0700000001</v>
      </c>
      <c r="F45" s="95">
        <f t="shared" si="1"/>
        <v>96.771601309074413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76357</v>
      </c>
      <c r="E47" s="249">
        <v>76358.009999999995</v>
      </c>
      <c r="F47" s="95">
        <f t="shared" si="1"/>
        <v>100.00132273399949</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120931</v>
      </c>
      <c r="E48" s="249">
        <v>120931</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1327424</v>
      </c>
      <c r="E49" s="249">
        <v>1660790.31</v>
      </c>
      <c r="F49" s="95">
        <f t="shared" si="1"/>
        <v>125.11377751193289</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449754</v>
      </c>
      <c r="E50" s="249">
        <v>817825.25</v>
      </c>
      <c r="F50" s="95">
        <f t="shared" si="1"/>
        <v>181.83834940878791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321014</v>
      </c>
      <c r="E54" s="249">
        <v>333118.98</v>
      </c>
      <c r="F54" s="95">
        <f t="shared" si="1"/>
        <v>103.77085734578553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321014</v>
      </c>
      <c r="E55" s="249">
        <v>333118.98</v>
      </c>
      <c r="F55" s="95">
        <f t="shared" si="1"/>
        <v>103.77085734578553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7189568</v>
      </c>
      <c r="E56" s="106">
        <f t="shared" si="11"/>
        <v>7189568.1600000001</v>
      </c>
      <c r="F56" s="95">
        <f t="shared" si="1"/>
        <v>100.00000222544665</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6889938</v>
      </c>
      <c r="E57" s="249">
        <v>6889938</v>
      </c>
      <c r="F57" s="95">
        <f t="shared" si="1"/>
        <v>100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209474</v>
      </c>
      <c r="E61" s="249">
        <v>209474</v>
      </c>
      <c r="F61" s="95">
        <f t="shared" si="1"/>
        <v>100</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90156</v>
      </c>
      <c r="E62" s="249">
        <v>90156.160000000003</v>
      </c>
      <c r="F62" s="95">
        <f t="shared" si="1"/>
        <v>100.00017747016284</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14726049</v>
      </c>
      <c r="E68" s="106">
        <f t="shared" si="13"/>
        <v>21440466.300000001</v>
      </c>
      <c r="F68" s="95">
        <f t="shared" si="1"/>
        <v>145.59551105663169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1643936</v>
      </c>
      <c r="E69" s="106">
        <f t="shared" si="14"/>
        <v>4725259.9799999995</v>
      </c>
      <c r="F69" s="95">
        <f t="shared" si="1"/>
        <v>287.43576270609071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1637050</v>
      </c>
      <c r="E70" s="106">
        <f t="shared" si="15"/>
        <v>4724613.55</v>
      </c>
      <c r="F70" s="95">
        <f t="shared" si="1"/>
        <v>288.60532970892763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1637050</v>
      </c>
      <c r="E72" s="249">
        <v>4724613.55</v>
      </c>
      <c r="F72" s="95">
        <f t="shared" si="1"/>
        <v>288.60532970892763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6886</v>
      </c>
      <c r="E76" s="249">
        <v>646.42999999999995</v>
      </c>
      <c r="F76" s="95">
        <f t="shared" si="1"/>
        <v>9.3875980249782174</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215284</v>
      </c>
      <c r="E78" s="106">
        <f>E79+SUM(E82:E84)-E85+E86</f>
        <v>346545.92000000004</v>
      </c>
      <c r="F78" s="95">
        <f t="shared" si="1"/>
        <v>160.97151669422718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1317</v>
      </c>
      <c r="E84" s="249">
        <v>10320.709999999999</v>
      </c>
      <c r="F84" s="95">
        <f t="shared" si="1"/>
        <v>783.65299924069848</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213967</v>
      </c>
      <c r="E86" s="249">
        <v>336225.21</v>
      </c>
      <c r="F86" s="95">
        <f t="shared" si="1"/>
        <v>157.13881579869795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26024</v>
      </c>
      <c r="E134" s="106">
        <f t="shared" si="23"/>
        <v>3047200</v>
      </c>
      <c r="F134" s="95" t="str">
        <f t="shared" si="1"/>
        <v>&gt;&gt;100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26024</v>
      </c>
      <c r="E135" s="106">
        <f t="shared" si="24"/>
        <v>3047200</v>
      </c>
      <c r="F135" s="95" t="str">
        <f t="shared" si="1"/>
        <v>&gt;&gt;100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26024</v>
      </c>
      <c r="E139" s="249">
        <v>3047200</v>
      </c>
      <c r="F139" s="95" t="str">
        <f t="shared" si="1"/>
        <v>&gt;&gt;100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12458742</v>
      </c>
      <c r="E146" s="106">
        <f t="shared" si="26"/>
        <v>12954934.109999999</v>
      </c>
      <c r="F146" s="95">
        <f t="shared" si="1"/>
        <v>103.98268228044212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1776208</v>
      </c>
      <c r="E147" s="249">
        <v>2272399.2400000002</v>
      </c>
      <c r="F147" s="95">
        <f t="shared" si="1"/>
        <v>127.93542422959474</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30558</v>
      </c>
      <c r="E158" s="249">
        <v>30558.5</v>
      </c>
      <c r="F158" s="95">
        <f t="shared" si="1"/>
        <v>100.00163623273775</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10589476</v>
      </c>
      <c r="E159" s="249">
        <v>10589476.369999999</v>
      </c>
      <c r="F159" s="95">
        <f t="shared" si="1"/>
        <v>100.00000349403501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62500</v>
      </c>
      <c r="E160" s="249">
        <v>62500</v>
      </c>
      <c r="F160" s="95">
        <f t="shared" si="1"/>
        <v>100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174354</v>
      </c>
      <c r="E164" s="106">
        <f t="shared" si="28"/>
        <v>171453.42</v>
      </c>
      <c r="F164" s="95">
        <f t="shared" si="1"/>
        <v>98.336384596854685</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174354</v>
      </c>
      <c r="E165" s="249">
        <v>171453.42</v>
      </c>
      <c r="F165" s="95">
        <f t="shared" si="1"/>
        <v>98.336384596854685</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207709</v>
      </c>
      <c r="E170" s="106">
        <f t="shared" si="29"/>
        <v>195072.87</v>
      </c>
      <c r="F170" s="95">
        <f t="shared" si="1"/>
        <v>93.916426346475106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23092</v>
      </c>
      <c r="E171" s="249"/>
      <c r="F171" s="95">
        <f t="shared" si="1"/>
        <v>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184617</v>
      </c>
      <c r="E173" s="313">
        <v>195072.87</v>
      </c>
      <c r="F173" s="95">
        <f t="shared" si="1"/>
        <v>105.66354669396642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7" t="s">
        <v>2264</v>
      </c>
      <c r="B174" s="358"/>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59688183</v>
      </c>
      <c r="E175" s="106">
        <f t="shared" si="30"/>
        <v>70642700.590000004</v>
      </c>
      <c r="F175" s="95">
        <f t="shared" si="1"/>
        <v>118.35290846431027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3136392</v>
      </c>
      <c r="E176" s="106">
        <f t="shared" si="31"/>
        <v>642098.57999999996</v>
      </c>
      <c r="F176" s="95">
        <f t="shared" si="1"/>
        <v>20.472523205007537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668310</v>
      </c>
      <c r="E177" s="106">
        <f t="shared" si="32"/>
        <v>413174.8</v>
      </c>
      <c r="F177" s="95">
        <f t="shared" si="1"/>
        <v>61.823824273166636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171677</v>
      </c>
      <c r="E178" s="249">
        <v>71100.56</v>
      </c>
      <c r="F178" s="95">
        <f t="shared" si="1"/>
        <v>41.415308981401118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291932</v>
      </c>
      <c r="E179" s="249">
        <v>182442.43</v>
      </c>
      <c r="F179" s="95">
        <f t="shared" si="1"/>
        <v>62.49483783894879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4932</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4932</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18399</v>
      </c>
      <c r="E186" s="249"/>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4121</v>
      </c>
      <c r="E187" s="249">
        <v>1297.25</v>
      </c>
      <c r="F187" s="95">
        <f t="shared" si="1"/>
        <v>31.47900994904149</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177249</v>
      </c>
      <c r="E188" s="249">
        <v>158334.56</v>
      </c>
      <c r="F188" s="95">
        <f t="shared" si="1"/>
        <v>89.328887610085246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933589</v>
      </c>
      <c r="E189" s="249">
        <v>94261.26</v>
      </c>
      <c r="F189" s="95">
        <f t="shared" si="1"/>
        <v>10.096654952018499</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1534493</v>
      </c>
      <c r="E206" s="106">
        <f t="shared" si="37"/>
        <v>134662.51999999999</v>
      </c>
      <c r="F206" s="95">
        <f t="shared" si="1"/>
        <v>8.77570115992709</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1534493</v>
      </c>
      <c r="E207" s="106">
        <f t="shared" si="38"/>
        <v>134662.51999999999</v>
      </c>
      <c r="F207" s="95">
        <f t="shared" si="1"/>
        <v>8.77570115992709</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285545</v>
      </c>
      <c r="E211" s="249"/>
      <c r="F211" s="95">
        <f t="shared" si="1"/>
        <v>0</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1090909</v>
      </c>
      <c r="E212" s="249"/>
      <c r="F212" s="95">
        <f t="shared" si="1"/>
        <v>0</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158039</v>
      </c>
      <c r="E217" s="249">
        <v>134662.51999999999</v>
      </c>
      <c r="F217" s="95">
        <f t="shared" si="1"/>
        <v>85.208410582198056</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56551791</v>
      </c>
      <c r="E237" s="106">
        <f t="shared" si="41"/>
        <v>70000602.010000005</v>
      </c>
      <c r="F237" s="95">
        <f t="shared" si="1"/>
        <v>123.78140598588647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32809745</v>
      </c>
      <c r="E238" s="106">
        <f t="shared" si="42"/>
        <v>44567960.810000002</v>
      </c>
      <c r="F238" s="95">
        <f t="shared" si="1"/>
        <v>135.83757145933319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35569928</v>
      </c>
      <c r="E239" s="106">
        <f t="shared" si="43"/>
        <v>45606933.780000001</v>
      </c>
      <c r="F239" s="95">
        <f t="shared" si="1"/>
        <v>128.2176724675968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34906936</v>
      </c>
      <c r="E240" s="249">
        <v>41896741.780000001</v>
      </c>
      <c r="F240" s="95">
        <f t="shared" si="1"/>
        <v>120.02411721269377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662992</v>
      </c>
      <c r="E241" s="249">
        <v>3710192</v>
      </c>
      <c r="F241" s="95">
        <f t="shared" si="1"/>
        <v>559.61338900016892</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2760183</v>
      </c>
      <c r="E242" s="106">
        <f t="shared" si="44"/>
        <v>1038972.97</v>
      </c>
      <c r="F242" s="95">
        <f t="shared" si="1"/>
        <v>37.641452396453424</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2036086</v>
      </c>
      <c r="E243" s="249">
        <v>945177</v>
      </c>
      <c r="F243" s="95">
        <f t="shared" si="1"/>
        <v>46.421271007216788</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724097</v>
      </c>
      <c r="E244" s="249">
        <v>93795.97</v>
      </c>
      <c r="F244" s="95">
        <f t="shared" si="1"/>
        <v>12.953508991198692</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6580795</v>
      </c>
      <c r="E245" s="106">
        <f t="shared" si="45"/>
        <v>4129650.75</v>
      </c>
      <c r="F245" s="95">
        <f t="shared" si="1"/>
        <v>62.753067828431064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38040753</v>
      </c>
      <c r="E246" s="106">
        <f t="shared" si="46"/>
        <v>4129650.75</v>
      </c>
      <c r="F246" s="95">
        <f t="shared" si="1"/>
        <v>10.855859635586079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36969844</v>
      </c>
      <c r="E247" s="249">
        <v>4129650.75</v>
      </c>
      <c r="F247" s="95">
        <f t="shared" si="1"/>
        <v>11.170322357865507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1070909</v>
      </c>
      <c r="E249" s="249"/>
      <c r="F249" s="95">
        <f t="shared" si="1"/>
        <v>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31459958</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31459958</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14982956</v>
      </c>
      <c r="E255" s="249">
        <v>19125948.449999999</v>
      </c>
      <c r="F255" s="95">
        <f t="shared" si="1"/>
        <v>127.65136899554399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2178295</v>
      </c>
      <c r="E256" s="249">
        <v>2177042</v>
      </c>
      <c r="F256" s="95">
        <f t="shared" si="1"/>
        <v>99.942477947201823</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61" t="s">
        <v>1290</v>
      </c>
      <c r="B261" s="358"/>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12444832</v>
      </c>
      <c r="E264" s="249">
        <v>12938304.109999999</v>
      </c>
      <c r="F264" s="95">
        <f t="shared" si="50"/>
        <v>103.96527739386117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13910</v>
      </c>
      <c r="E265" s="249">
        <v>16630</v>
      </c>
      <c r="F265" s="95">
        <f t="shared" si="50"/>
        <v>119.55427749820274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174354</v>
      </c>
      <c r="E266" s="249">
        <v>171453.42</v>
      </c>
      <c r="F266" s="95">
        <f t="shared" si="50"/>
        <v>98.336384596854685</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483079</v>
      </c>
      <c r="E287" s="249">
        <v>338803.07</v>
      </c>
      <c r="F287" s="95">
        <f t="shared" si="50"/>
        <v>70.134091939413636</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185231</v>
      </c>
      <c r="E288" s="249">
        <v>74371.73</v>
      </c>
      <c r="F288" s="95">
        <f t="shared" si="50"/>
        <v>40.150800891859348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933589</v>
      </c>
      <c r="E289" s="249">
        <v>94261.26</v>
      </c>
      <c r="F289" s="95">
        <f t="shared" si="50"/>
        <v>10.096654952018499</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443584</v>
      </c>
      <c r="E293" s="249">
        <v>134662.51999999999</v>
      </c>
      <c r="F293" s="95">
        <f t="shared" si="50"/>
        <v>30.357839777809836</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1090909</v>
      </c>
      <c r="E294" s="249"/>
      <c r="F294" s="95">
        <f t="shared" si="50"/>
        <v>0</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8 D175:E178 D242:E242 D246:E246 D262:E263 D12:E13 D9:D11 D19:E19 D14:D18 D29:E29 D20:D28 D35:E46 D30:D34 D51:E53 D47:D50 D56:E56 D54:D55 D63:E71 D57:D62 D77:E83 D72:D76 D87:E138 D84:D86 D140:E146 D139 D148:E157 D147 D161:E164 D158:D160 D166:E172 D165 D173 D180:E186 D179 D190:E216 D187:D189 D218:E236 D217 D240:D241 D243:D244 D248:E254 D247 D257:E260 D255:D256 D294:E322 D264:D293">
    <cfRule type="cellIs" dxfId="84" priority="23" operator="lessThan">
      <formula>0</formula>
    </cfRule>
  </conditionalFormatting>
  <conditionalFormatting sqref="E9:E11">
    <cfRule type="cellIs" dxfId="83" priority="22" operator="lessThan">
      <formula>0</formula>
    </cfRule>
  </conditionalFormatting>
  <conditionalFormatting sqref="E14:E18">
    <cfRule type="cellIs" dxfId="82" priority="21" operator="lessThan">
      <formula>0</formula>
    </cfRule>
  </conditionalFormatting>
  <conditionalFormatting sqref="E20:E28">
    <cfRule type="cellIs" dxfId="81" priority="20" operator="lessThan">
      <formula>0</formula>
    </cfRule>
  </conditionalFormatting>
  <conditionalFormatting sqref="E30:E34">
    <cfRule type="cellIs" dxfId="80" priority="19" operator="lessThan">
      <formula>0</formula>
    </cfRule>
  </conditionalFormatting>
  <conditionalFormatting sqref="E47:E50">
    <cfRule type="cellIs" dxfId="79" priority="18" operator="lessThan">
      <formula>0</formula>
    </cfRule>
  </conditionalFormatting>
  <conditionalFormatting sqref="E54:E55">
    <cfRule type="cellIs" dxfId="78" priority="17" operator="lessThan">
      <formula>0</formula>
    </cfRule>
  </conditionalFormatting>
  <conditionalFormatting sqref="E57:E62">
    <cfRule type="cellIs" dxfId="77" priority="16" operator="lessThan">
      <formula>0</formula>
    </cfRule>
  </conditionalFormatting>
  <conditionalFormatting sqref="E72:E76">
    <cfRule type="cellIs" dxfId="76" priority="15" operator="lessThan">
      <formula>0</formula>
    </cfRule>
  </conditionalFormatting>
  <conditionalFormatting sqref="E84:E86">
    <cfRule type="cellIs" dxfId="75" priority="14" operator="lessThan">
      <formula>0</formula>
    </cfRule>
  </conditionalFormatting>
  <conditionalFormatting sqref="E139">
    <cfRule type="cellIs" dxfId="74" priority="13" operator="lessThan">
      <formula>0</formula>
    </cfRule>
  </conditionalFormatting>
  <conditionalFormatting sqref="E147">
    <cfRule type="cellIs" dxfId="73" priority="12" operator="lessThan">
      <formula>0</formula>
    </cfRule>
  </conditionalFormatting>
  <conditionalFormatting sqref="E158:E160">
    <cfRule type="cellIs" dxfId="72" priority="11" operator="lessThan">
      <formula>0</formula>
    </cfRule>
  </conditionalFormatting>
  <conditionalFormatting sqref="E165">
    <cfRule type="cellIs" dxfId="71" priority="10" operator="lessThan">
      <formula>0</formula>
    </cfRule>
  </conditionalFormatting>
  <conditionalFormatting sqref="E173">
    <cfRule type="cellIs" dxfId="70" priority="9" operator="lessThan">
      <formula>0</formula>
    </cfRule>
  </conditionalFormatting>
  <conditionalFormatting sqref="E179">
    <cfRule type="cellIs" dxfId="69" priority="8" operator="lessThan">
      <formula>0</formula>
    </cfRule>
  </conditionalFormatting>
  <conditionalFormatting sqref="E187:E189">
    <cfRule type="cellIs" dxfId="68" priority="7" operator="lessThan">
      <formula>0</formula>
    </cfRule>
  </conditionalFormatting>
  <conditionalFormatting sqref="E217">
    <cfRule type="cellIs" dxfId="67" priority="6" operator="lessThan">
      <formula>0</formula>
    </cfRule>
  </conditionalFormatting>
  <conditionalFormatting sqref="E240:E241">
    <cfRule type="cellIs" dxfId="66" priority="5" operator="lessThan">
      <formula>0</formula>
    </cfRule>
  </conditionalFormatting>
  <conditionalFormatting sqref="E243:E244">
    <cfRule type="cellIs" dxfId="65" priority="4" operator="lessThan">
      <formula>0</formula>
    </cfRule>
  </conditionalFormatting>
  <conditionalFormatting sqref="E247">
    <cfRule type="cellIs" dxfId="64" priority="3" operator="lessThan">
      <formula>0</formula>
    </cfRule>
  </conditionalFormatting>
  <conditionalFormatting sqref="E255:E256">
    <cfRule type="cellIs" dxfId="63" priority="2" operator="lessThan">
      <formula>0</formula>
    </cfRule>
  </conditionalFormatting>
  <conditionalFormatting sqref="E264:E293">
    <cfRule type="cellIs" dxfId="62"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workbookViewId="0">
      <selection activeCell="E138" sqref="E13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4" t="s">
        <v>2532</v>
      </c>
      <c r="B2" s="365"/>
      <c r="C2" s="365"/>
      <c r="D2" s="365"/>
      <c r="E2" s="365"/>
      <c r="F2" s="365"/>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1679933</v>
      </c>
      <c r="E5" s="81">
        <f t="shared" si="0"/>
        <v>455420.85</v>
      </c>
      <c r="F5" s="82">
        <f t="shared" ref="F5:F141" si="1">IF(D5&gt;0,IF(E5/D5&gt;=100,"&gt;&gt;100",E5/D5*100),"-")</f>
        <v>27.109465079857348</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561181</v>
      </c>
      <c r="E6" s="83">
        <f t="shared" si="2"/>
        <v>455420.85</v>
      </c>
      <c r="F6" s="65">
        <f t="shared" si="1"/>
        <v>81.154003788439027</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316">
        <v>561181</v>
      </c>
      <c r="E7" s="315">
        <v>455420.85</v>
      </c>
      <c r="F7" s="65">
        <f t="shared" si="1"/>
        <v>81.154003788439027</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1118752</v>
      </c>
      <c r="E13" s="83">
        <f t="shared" si="4"/>
        <v>0</v>
      </c>
      <c r="F13" s="65">
        <f t="shared" si="1"/>
        <v>0</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316">
        <v>1118752</v>
      </c>
      <c r="E14" s="251"/>
      <c r="F14" s="65">
        <f t="shared" si="1"/>
        <v>0</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335195</v>
      </c>
      <c r="E28" s="83">
        <f t="shared" si="6"/>
        <v>339451.14</v>
      </c>
      <c r="F28" s="65">
        <f t="shared" si="1"/>
        <v>101.26975044377153</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315">
        <v>337451.14</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315"/>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315"/>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316">
        <v>59195</v>
      </c>
      <c r="E33" s="315"/>
      <c r="F33" s="65">
        <f t="shared" si="1"/>
        <v>0</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316">
        <v>276000</v>
      </c>
      <c r="E34" s="315">
        <v>2000</v>
      </c>
      <c r="F34" s="65">
        <f t="shared" si="1"/>
        <v>0.72463768115942029</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1727549</v>
      </c>
      <c r="E35" s="83">
        <f t="shared" si="7"/>
        <v>2742072.98</v>
      </c>
      <c r="F35" s="65">
        <f t="shared" si="1"/>
        <v>158.7262057400398</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1429758</v>
      </c>
      <c r="E36" s="83">
        <f t="shared" si="8"/>
        <v>2732072.98</v>
      </c>
      <c r="F36" s="65">
        <f t="shared" si="1"/>
        <v>191.0863922426033</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316">
        <v>1429758</v>
      </c>
      <c r="E38" s="315">
        <v>2732072.98</v>
      </c>
      <c r="F38" s="65">
        <f t="shared" si="1"/>
        <v>191.0863922426033</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10000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315">
        <v>10000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316">
        <v>297791</v>
      </c>
      <c r="E74" s="251"/>
      <c r="F74" s="65">
        <f t="shared" si="1"/>
        <v>0</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258774</v>
      </c>
      <c r="E75" s="83">
        <f t="shared" si="15"/>
        <v>411246.94</v>
      </c>
      <c r="F75" s="65">
        <f t="shared" si="1"/>
        <v>158.92127493488525</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316">
        <v>62710</v>
      </c>
      <c r="E76" s="315">
        <v>411246.94</v>
      </c>
      <c r="F76" s="65">
        <f t="shared" si="1"/>
        <v>655.79164407590497</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316">
        <v>196064</v>
      </c>
      <c r="E81" s="251"/>
      <c r="F81" s="65">
        <f t="shared" si="1"/>
        <v>0</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3969719</v>
      </c>
      <c r="E82" s="83">
        <f t="shared" si="16"/>
        <v>9332354.8300000001</v>
      </c>
      <c r="F82" s="65">
        <f t="shared" si="1"/>
        <v>235.08854984446</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316">
        <v>2892411</v>
      </c>
      <c r="E84" s="315">
        <v>7612386.5199999996</v>
      </c>
      <c r="F84" s="65">
        <f t="shared" si="1"/>
        <v>263.18481432963711</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316">
        <v>42581</v>
      </c>
      <c r="E85" s="315">
        <v>45389.69</v>
      </c>
      <c r="F85" s="65">
        <f t="shared" si="1"/>
        <v>106.59611094149975</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316">
        <v>1034727</v>
      </c>
      <c r="E86" s="315">
        <v>1674578.62</v>
      </c>
      <c r="F86" s="65">
        <f t="shared" si="1"/>
        <v>161.83772338017661</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446728</v>
      </c>
      <c r="E107" s="83">
        <f t="shared" si="21"/>
        <v>509061.22</v>
      </c>
      <c r="F107" s="65">
        <f t="shared" si="1"/>
        <v>113.95328253433857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316">
        <v>32339</v>
      </c>
      <c r="E108" s="315">
        <v>62834.33</v>
      </c>
      <c r="F108" s="65">
        <f t="shared" si="1"/>
        <v>194.29892699217663</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316">
        <v>390739</v>
      </c>
      <c r="E109" s="315">
        <v>428016.22</v>
      </c>
      <c r="F109" s="65">
        <f t="shared" si="1"/>
        <v>109.54018411266856</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316"/>
      <c r="E110" s="315"/>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316">
        <v>23650</v>
      </c>
      <c r="E111" s="315">
        <v>18210.669999999998</v>
      </c>
      <c r="F111" s="65">
        <f t="shared" si="1"/>
        <v>77.000718816067646</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1122100</v>
      </c>
      <c r="E114" s="83">
        <f t="shared" si="22"/>
        <v>1229572.3400000001</v>
      </c>
      <c r="F114" s="65">
        <f t="shared" si="1"/>
        <v>109.57778629355673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942954</v>
      </c>
      <c r="E115" s="83">
        <f t="shared" si="23"/>
        <v>1141572.3400000001</v>
      </c>
      <c r="F115" s="65">
        <f t="shared" si="1"/>
        <v>121.06341772769404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316">
        <v>937956</v>
      </c>
      <c r="E116" s="251">
        <v>1062848.8500000001</v>
      </c>
      <c r="F116" s="65">
        <f t="shared" si="1"/>
        <v>113.31542737612426</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316">
        <v>4998</v>
      </c>
      <c r="E117" s="315">
        <v>78723.490000000005</v>
      </c>
      <c r="F117" s="65">
        <f t="shared" si="1"/>
        <v>1575.0998399359744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316">
        <v>179146</v>
      </c>
      <c r="E128" s="315">
        <v>88000</v>
      </c>
      <c r="F128" s="65">
        <f t="shared" si="1"/>
        <v>49.12194522903107</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799652</v>
      </c>
      <c r="E129" s="83">
        <f t="shared" si="26"/>
        <v>693285.05</v>
      </c>
      <c r="F129" s="65">
        <f t="shared" si="1"/>
        <v>86.698345030088092</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7000</v>
      </c>
      <c r="E130" s="83">
        <f t="shared" si="27"/>
        <v>6000</v>
      </c>
      <c r="F130" s="65">
        <f t="shared" si="1"/>
        <v>85.714285714285708</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316"/>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316">
        <v>7000</v>
      </c>
      <c r="E132" s="251">
        <v>6000</v>
      </c>
      <c r="F132" s="65">
        <f t="shared" si="1"/>
        <v>85.714285714285708</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316"/>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316"/>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316">
        <v>181608</v>
      </c>
      <c r="E135" s="251">
        <v>57000</v>
      </c>
      <c r="F135" s="65">
        <f t="shared" si="1"/>
        <v>31.38628254261927</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316"/>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316"/>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316"/>
      <c r="E138" s="251">
        <v>460182.86</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316">
        <v>611044</v>
      </c>
      <c r="E139" s="251"/>
      <c r="F139" s="65">
        <f t="shared" si="1"/>
        <v>0</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v>170102.19</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10339650</v>
      </c>
      <c r="E141" s="108">
        <f t="shared" si="28"/>
        <v>15712465.350000001</v>
      </c>
      <c r="F141" s="84">
        <f t="shared" si="1"/>
        <v>151.96322264293281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6"/>
      <c r="E143" s="367"/>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6 D8:E13 D35:E37 D30:D32 D39:E63 D65:E73 D64 D77:E80 D87:E107 D112:E115 D118:E127 D129:E130 D15:E29 E14 D75:E75 E74 D82:E83 E81 E116 D140:E141 E131:E139">
    <cfRule type="cellIs" dxfId="61" priority="44" operator="lessThan">
      <formula>0</formula>
    </cfRule>
  </conditionalFormatting>
  <conditionalFormatting sqref="E7">
    <cfRule type="cellIs" dxfId="60" priority="43" operator="lessThan">
      <formula>0</formula>
    </cfRule>
  </conditionalFormatting>
  <conditionalFormatting sqref="E30:E34">
    <cfRule type="cellIs" dxfId="59" priority="42" operator="lessThan">
      <formula>0</formula>
    </cfRule>
  </conditionalFormatting>
  <conditionalFormatting sqref="E38">
    <cfRule type="cellIs" dxfId="58" priority="41" operator="lessThan">
      <formula>0</formula>
    </cfRule>
  </conditionalFormatting>
  <conditionalFormatting sqref="E64">
    <cfRule type="cellIs" dxfId="57" priority="40" operator="lessThan">
      <formula>0</formula>
    </cfRule>
  </conditionalFormatting>
  <conditionalFormatting sqref="E76">
    <cfRule type="cellIs" dxfId="56" priority="39" operator="lessThan">
      <formula>0</formula>
    </cfRule>
  </conditionalFormatting>
  <conditionalFormatting sqref="E84:E86">
    <cfRule type="cellIs" dxfId="55" priority="38" operator="lessThan">
      <formula>0</formula>
    </cfRule>
  </conditionalFormatting>
  <conditionalFormatting sqref="E108:E111">
    <cfRule type="cellIs" dxfId="54" priority="37" operator="lessThan">
      <formula>0</formula>
    </cfRule>
  </conditionalFormatting>
  <conditionalFormatting sqref="E117">
    <cfRule type="cellIs" dxfId="53" priority="36" operator="lessThan">
      <formula>0</formula>
    </cfRule>
  </conditionalFormatting>
  <conditionalFormatting sqref="E128">
    <cfRule type="cellIs" dxfId="52" priority="35" operator="lessThan">
      <formula>0</formula>
    </cfRule>
  </conditionalFormatting>
  <conditionalFormatting sqref="D7">
    <cfRule type="cellIs" dxfId="51" priority="33" stopIfTrue="1" operator="notEqual">
      <formula>ROUND(D7,0)</formula>
    </cfRule>
    <cfRule type="cellIs" dxfId="50" priority="34" stopIfTrue="1" operator="lessThan">
      <formula>0</formula>
    </cfRule>
  </conditionalFormatting>
  <conditionalFormatting sqref="D14">
    <cfRule type="cellIs" dxfId="49" priority="29" stopIfTrue="1" operator="notEqual">
      <formula>ROUND(D14,0)</formula>
    </cfRule>
    <cfRule type="cellIs" dxfId="48" priority="30" stopIfTrue="1" operator="lessThan">
      <formula>0</formula>
    </cfRule>
  </conditionalFormatting>
  <conditionalFormatting sqref="D33:D34">
    <cfRule type="cellIs" dxfId="47" priority="27" stopIfTrue="1" operator="notEqual">
      <formula>ROUND(D33,0)</formula>
    </cfRule>
    <cfRule type="cellIs" dxfId="46" priority="28" stopIfTrue="1" operator="lessThan">
      <formula>0</formula>
    </cfRule>
  </conditionalFormatting>
  <conditionalFormatting sqref="D38">
    <cfRule type="cellIs" dxfId="45" priority="25" stopIfTrue="1" operator="notEqual">
      <formula>ROUND(D38,0)</formula>
    </cfRule>
    <cfRule type="cellIs" dxfId="44" priority="26" stopIfTrue="1" operator="lessThan">
      <formula>0</formula>
    </cfRule>
  </conditionalFormatting>
  <conditionalFormatting sqref="D74">
    <cfRule type="cellIs" dxfId="43" priority="23" stopIfTrue="1" operator="notEqual">
      <formula>ROUND(D74,0)</formula>
    </cfRule>
    <cfRule type="cellIs" dxfId="42" priority="24" stopIfTrue="1" operator="lessThan">
      <formula>0</formula>
    </cfRule>
  </conditionalFormatting>
  <conditionalFormatting sqref="D76">
    <cfRule type="cellIs" dxfId="41" priority="21" stopIfTrue="1" operator="notEqual">
      <formula>ROUND(D76,0)</formula>
    </cfRule>
    <cfRule type="cellIs" dxfId="40" priority="22" stopIfTrue="1" operator="lessThan">
      <formula>0</formula>
    </cfRule>
  </conditionalFormatting>
  <conditionalFormatting sqref="D81">
    <cfRule type="cellIs" dxfId="39" priority="19" stopIfTrue="1" operator="notEqual">
      <formula>ROUND(D81,0)</formula>
    </cfRule>
    <cfRule type="cellIs" dxfId="38" priority="20" stopIfTrue="1" operator="lessThan">
      <formula>0</formula>
    </cfRule>
  </conditionalFormatting>
  <conditionalFormatting sqref="D84:D86">
    <cfRule type="cellIs" dxfId="37" priority="17" stopIfTrue="1" operator="notEqual">
      <formula>ROUND(D84,0)</formula>
    </cfRule>
    <cfRule type="cellIs" dxfId="36" priority="18" stopIfTrue="1" operator="lessThan">
      <formula>0</formula>
    </cfRule>
  </conditionalFormatting>
  <conditionalFormatting sqref="D110">
    <cfRule type="cellIs" dxfId="35" priority="15" stopIfTrue="1" operator="notEqual">
      <formula>ROUND(D110,0)</formula>
    </cfRule>
    <cfRule type="cellIs" dxfId="34" priority="16" stopIfTrue="1" operator="lessThan">
      <formula>0</formula>
    </cfRule>
  </conditionalFormatting>
  <conditionalFormatting sqref="D109">
    <cfRule type="cellIs" dxfId="33" priority="13" stopIfTrue="1" operator="notEqual">
      <formula>ROUND(D109,0)</formula>
    </cfRule>
    <cfRule type="cellIs" dxfId="32" priority="14" stopIfTrue="1" operator="lessThan">
      <formula>0</formula>
    </cfRule>
  </conditionalFormatting>
  <conditionalFormatting sqref="D108">
    <cfRule type="cellIs" dxfId="31" priority="11" stopIfTrue="1" operator="notEqual">
      <formula>ROUND(D108,0)</formula>
    </cfRule>
    <cfRule type="cellIs" dxfId="30" priority="12" stopIfTrue="1" operator="lessThan">
      <formula>0</formula>
    </cfRule>
  </conditionalFormatting>
  <conditionalFormatting sqref="D111">
    <cfRule type="cellIs" dxfId="29" priority="9" stopIfTrue="1" operator="notEqual">
      <formula>ROUND(D111,0)</formula>
    </cfRule>
    <cfRule type="cellIs" dxfId="28" priority="10" stopIfTrue="1" operator="lessThan">
      <formula>0</formula>
    </cfRule>
  </conditionalFormatting>
  <conditionalFormatting sqref="D116">
    <cfRule type="cellIs" dxfId="27" priority="7" stopIfTrue="1" operator="notEqual">
      <formula>ROUND(D116,0)</formula>
    </cfRule>
    <cfRule type="cellIs" dxfId="26" priority="8" stopIfTrue="1" operator="lessThan">
      <formula>0</formula>
    </cfRule>
  </conditionalFormatting>
  <conditionalFormatting sqref="D117">
    <cfRule type="cellIs" dxfId="25" priority="5" stopIfTrue="1" operator="notEqual">
      <formula>ROUND(D117,0)</formula>
    </cfRule>
    <cfRule type="cellIs" dxfId="24" priority="6" stopIfTrue="1" operator="lessThan">
      <formula>0</formula>
    </cfRule>
  </conditionalFormatting>
  <conditionalFormatting sqref="D128">
    <cfRule type="cellIs" dxfId="23" priority="3" stopIfTrue="1" operator="notEqual">
      <formula>ROUND(D128,0)</formula>
    </cfRule>
    <cfRule type="cellIs" dxfId="22" priority="4" stopIfTrue="1" operator="lessThan">
      <formula>0</formula>
    </cfRule>
  </conditionalFormatting>
  <conditionalFormatting sqref="D131:D139">
    <cfRule type="cellIs" dxfId="21" priority="1" stopIfTrue="1" operator="notEqual">
      <formula>ROUND(D131,0)</formula>
    </cfRule>
    <cfRule type="cellIs" dxfId="20" priority="2" stopIfTrue="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19" sqref="D1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8" t="s">
        <v>2785</v>
      </c>
      <c r="B2" s="369"/>
      <c r="C2" s="369"/>
      <c r="D2" s="369"/>
      <c r="E2" s="369"/>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v>0</v>
      </c>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70"/>
      <c r="E51" s="371"/>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9"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F104" sqref="F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72" t="s">
        <v>2856</v>
      </c>
      <c r="B2" s="369"/>
      <c r="C2" s="369"/>
      <c r="D2" s="369"/>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3023102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16390784.84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9420153.4900000002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2474217.5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5608939.0300000003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27660.400000000001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332980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358478.19</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614609.65</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3268.72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6174827.9199999999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795803.43</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795803.43</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18677524.819999997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9659517.2499999981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2570646.9500000002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5725478.25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27967.68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332980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388306.19</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614138.18000000005</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6748813.2599999998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2269194.31</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2269194.31</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736362.02000000328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661990.28999999992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659495.97</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659495.97</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2494.3200000000002</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2494.3200000000002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2494.3200000000002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74371.73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74371.73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6:D8 D18:D21 D23:D26 D36:D39 D41:D45 D47:D105">
    <cfRule type="cellIs" dxfId="18" priority="9" operator="lessThan">
      <formula>0</formula>
    </cfRule>
  </conditionalFormatting>
  <conditionalFormatting sqref="D5">
    <cfRule type="cellIs" dxfId="17" priority="6" operator="lessThan">
      <formula>0</formula>
    </cfRule>
  </conditionalFormatting>
  <conditionalFormatting sqref="D9:D17">
    <cfRule type="cellIs" dxfId="16" priority="5" operator="lessThan">
      <formula>0</formula>
    </cfRule>
  </conditionalFormatting>
  <conditionalFormatting sqref="D22">
    <cfRule type="cellIs" dxfId="15" priority="4" operator="lessThan">
      <formula>0</formula>
    </cfRule>
  </conditionalFormatting>
  <conditionalFormatting sqref="D27:D35">
    <cfRule type="cellIs" dxfId="14" priority="3" operator="lessThan">
      <formula>0</formula>
    </cfRule>
  </conditionalFormatting>
  <conditionalFormatting sqref="D40">
    <cfRule type="cellIs" dxfId="13" priority="2" operator="lessThan">
      <formula>0</formula>
    </cfRule>
  </conditionalFormatting>
  <conditionalFormatting sqref="D46">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6" t="s">
        <v>2856</v>
      </c>
      <c r="B1" s="371"/>
      <c r="C1" s="371"/>
      <c r="D1" s="371"/>
      <c r="E1" s="73" t="s">
        <v>2998</v>
      </c>
      <c r="F1" s="73"/>
      <c r="G1" s="73"/>
      <c r="H1" s="73"/>
      <c r="I1" s="73"/>
      <c r="J1" s="73"/>
      <c r="K1" s="73"/>
      <c r="L1" s="73"/>
      <c r="M1" s="73"/>
      <c r="N1" s="73"/>
      <c r="O1" s="73"/>
      <c r="P1" s="73"/>
    </row>
    <row r="2" spans="1:16" ht="37.5" customHeight="1" x14ac:dyDescent="0.2">
      <c r="A2" s="376" t="s">
        <v>2999</v>
      </c>
      <c r="B2" s="371"/>
      <c r="C2" s="371"/>
      <c r="D2" s="371"/>
    </row>
    <row r="3" spans="1:16" ht="29.25" customHeight="1" x14ac:dyDescent="0.2">
      <c r="A3" s="127" t="s">
        <v>3000</v>
      </c>
      <c r="B3" s="128" t="s">
        <v>3001</v>
      </c>
      <c r="C3" s="129" t="s">
        <v>3002</v>
      </c>
      <c r="D3" s="125"/>
      <c r="E3" s="126">
        <f>E4+E14+E19+E275+E293+E296+E298</f>
        <v>0</v>
      </c>
      <c r="F3" s="126">
        <f>F4+F14+F19+F275+F293+F296+F298</f>
        <v>10</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35167</v>
      </c>
      <c r="P3" s="73"/>
    </row>
    <row r="4" spans="1:16" ht="19.5" customHeight="1" x14ac:dyDescent="0.2">
      <c r="A4" s="377" t="s">
        <v>3003</v>
      </c>
      <c r="B4" s="378"/>
      <c r="C4" s="379"/>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3" t="s">
        <v>3016</v>
      </c>
      <c r="B14" s="374"/>
      <c r="C14" s="375"/>
      <c r="D14" s="125"/>
      <c r="E14" s="73">
        <f t="shared" ref="E14:F14" si="3">SUM(E15:E18)</f>
        <v>0</v>
      </c>
      <c r="F14" s="73">
        <f t="shared" si="3"/>
        <v>2</v>
      </c>
      <c r="G14" s="73"/>
      <c r="H14" s="73"/>
      <c r="I14" s="73"/>
      <c r="J14" s="73"/>
      <c r="K14" s="73"/>
      <c r="L14" s="73"/>
      <c r="M14" s="73"/>
      <c r="N14" s="73"/>
      <c r="O14" s="73"/>
      <c r="P14" s="73"/>
    </row>
    <row r="15" spans="1:16" ht="57" customHeight="1" x14ac:dyDescent="0.2">
      <c r="A15" s="135">
        <v>1</v>
      </c>
      <c r="B15" s="136" t="str">
        <f t="shared" ref="B15:B18" si="4">IF(E15=1,"Pogreška",IF(F15=1,"Provjera","O.K."))</f>
        <v>Provjera</v>
      </c>
      <c r="C15" s="118" t="s">
        <v>3017</v>
      </c>
      <c r="D15" s="125"/>
      <c r="E15" s="73">
        <f t="shared" ref="E15:E16" si="5">MAX(G15:K15)</f>
        <v>0</v>
      </c>
      <c r="F15" s="73">
        <f>MAX(L15:O15)</f>
        <v>1</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1</v>
      </c>
      <c r="M15" s="126">
        <f>IF(AND(H3=12,J3="DA",M3="DA",OR(I3=12,I3=13,I3=23),ABS(BILANCA!E170-'PR-RAS'!E647)&gt;0.001),1,0)</f>
        <v>0</v>
      </c>
      <c r="N15" s="73"/>
      <c r="O15" s="73"/>
      <c r="P15" s="73"/>
    </row>
    <row r="16" spans="1:16" ht="42" customHeight="1" x14ac:dyDescent="0.2">
      <c r="A16" s="135">
        <v>2</v>
      </c>
      <c r="B16" s="136" t="str">
        <f t="shared" si="4"/>
        <v>Provjera</v>
      </c>
      <c r="C16" s="118" t="s">
        <v>3018</v>
      </c>
      <c r="D16" s="125"/>
      <c r="E16" s="73">
        <f t="shared" si="5"/>
        <v>0</v>
      </c>
      <c r="F16" s="73">
        <f>MAX(L16:O16)</f>
        <v>1</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1</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3" t="s">
        <v>3021</v>
      </c>
      <c r="B19" s="374"/>
      <c r="C19" s="375"/>
      <c r="D19" s="125"/>
      <c r="E19" s="73">
        <f>SUM(E20:E274)</f>
        <v>0</v>
      </c>
      <c r="F19" s="73">
        <f>SUM(F20:F274)</f>
        <v>8</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3215</v>
      </c>
      <c r="D213" s="125"/>
      <c r="E213" s="73">
        <f t="shared" si="20"/>
        <v>0</v>
      </c>
      <c r="F213" s="73">
        <f t="shared" ref="F213:F274" si="21">MAX(L213:O213)</f>
        <v>1</v>
      </c>
      <c r="G213" s="73"/>
      <c r="H213" s="73"/>
      <c r="I213" s="73"/>
      <c r="J213" s="73"/>
      <c r="K213" s="73"/>
      <c r="L213" s="73">
        <f>IF(AND('PR-RAS'!D24&gt;0,'PR-RAS'!D658=0),1,0)</f>
        <v>1</v>
      </c>
      <c r="M213" s="73">
        <f>IF(AND('PR-RAS'!E24&gt;0,'PR-RAS'!E658=0),1,0)</f>
        <v>1</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Provjera</v>
      </c>
      <c r="C243" s="120" t="s">
        <v>3245</v>
      </c>
      <c r="D243" s="125"/>
      <c r="E243" s="73">
        <f t="shared" si="20"/>
        <v>0</v>
      </c>
      <c r="F243" s="73">
        <f t="shared" si="21"/>
        <v>1</v>
      </c>
      <c r="G243" s="73"/>
      <c r="H243" s="73"/>
      <c r="I243" s="73"/>
      <c r="J243" s="73"/>
      <c r="K243" s="73"/>
      <c r="L243" s="73">
        <f>IF(AND('PR-RAS'!D498&gt;0,SUM('PR-RAS'!D889:D890)=0),1,0)</f>
        <v>1</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Provjera</v>
      </c>
      <c r="C265" s="120" t="s">
        <v>3267</v>
      </c>
      <c r="D265" s="125"/>
      <c r="E265" s="73">
        <f t="shared" si="20"/>
        <v>0</v>
      </c>
      <c r="F265" s="73">
        <f t="shared" si="21"/>
        <v>1</v>
      </c>
      <c r="G265" s="73"/>
      <c r="H265" s="73"/>
      <c r="I265" s="73"/>
      <c r="J265" s="73"/>
      <c r="K265" s="73"/>
      <c r="L265" s="73">
        <f>IF(AND('PR-RAS'!D608&gt;0,SUM('PR-RAS'!D957:D958)=0),1,0)</f>
        <v>1</v>
      </c>
      <c r="M265" s="73">
        <f>IF(AND('PR-RAS'!E608&gt;0,SUM('PR-RAS'!E957:E958)=0),1,0)</f>
        <v>1</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3" t="s">
        <v>32</v>
      </c>
      <c r="B275" s="374"/>
      <c r="C275" s="375"/>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3" t="s">
        <v>36</v>
      </c>
      <c r="B293" s="374"/>
      <c r="C293" s="375"/>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3" t="s">
        <v>35</v>
      </c>
      <c r="B296" s="374"/>
      <c r="C296" s="375"/>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3" t="s">
        <v>3296</v>
      </c>
      <c r="B298" s="374"/>
      <c r="C298" s="375"/>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3298</v>
      </c>
      <c r="B1" s="382"/>
      <c r="C1" s="382"/>
    </row>
    <row r="2" spans="1:17" ht="33" customHeight="1" x14ac:dyDescent="0.2">
      <c r="A2" s="383" t="s">
        <v>3299</v>
      </c>
      <c r="B2" s="384"/>
      <c r="C2" s="381"/>
      <c r="D2" s="4"/>
      <c r="E2" s="4"/>
      <c r="F2" s="4"/>
      <c r="G2" s="4"/>
      <c r="H2" s="4"/>
      <c r="I2" s="4"/>
      <c r="J2" s="4"/>
      <c r="K2" s="4"/>
      <c r="L2" s="4"/>
      <c r="M2" s="4"/>
      <c r="N2" s="4"/>
      <c r="O2" s="4"/>
      <c r="P2" s="4"/>
      <c r="Q2" s="4"/>
    </row>
    <row r="3" spans="1:17" ht="18.75" customHeight="1" x14ac:dyDescent="0.2">
      <c r="A3" s="42" t="s">
        <v>3300</v>
      </c>
      <c r="B3" s="385" t="s">
        <v>3301</v>
      </c>
      <c r="C3" s="381"/>
      <c r="D3" s="4"/>
      <c r="E3" s="4"/>
      <c r="F3" s="4"/>
      <c r="G3" s="4"/>
      <c r="H3" s="4"/>
      <c r="I3" s="4"/>
      <c r="J3" s="4"/>
      <c r="K3" s="4"/>
      <c r="L3" s="4"/>
      <c r="M3" s="4"/>
      <c r="N3" s="4"/>
      <c r="O3" s="4"/>
      <c r="P3" s="4"/>
      <c r="Q3" s="4"/>
    </row>
    <row r="4" spans="1:17" ht="37.5" hidden="1" customHeight="1" x14ac:dyDescent="0.2">
      <c r="A4" s="43" t="s">
        <v>3302</v>
      </c>
      <c r="B4" s="380" t="s">
        <v>3303</v>
      </c>
      <c r="C4" s="381"/>
      <c r="D4" s="4"/>
      <c r="E4" s="4"/>
      <c r="F4" s="4"/>
      <c r="G4" s="4"/>
      <c r="H4" s="4"/>
      <c r="I4" s="4"/>
      <c r="J4" s="4"/>
      <c r="K4" s="4"/>
      <c r="L4" s="4"/>
      <c r="M4" s="4"/>
      <c r="N4" s="4"/>
      <c r="O4" s="4"/>
      <c r="P4" s="4"/>
      <c r="Q4" s="4"/>
    </row>
    <row r="5" spans="1:17" ht="48" hidden="1" customHeight="1" x14ac:dyDescent="0.2">
      <c r="A5" s="43" t="s">
        <v>3302</v>
      </c>
      <c r="B5" s="380" t="s">
        <v>3304</v>
      </c>
      <c r="C5" s="381"/>
      <c r="D5" s="4"/>
      <c r="E5" s="4"/>
      <c r="F5" s="4"/>
      <c r="G5" s="4"/>
      <c r="H5" s="4"/>
      <c r="I5" s="4"/>
      <c r="J5" s="4"/>
      <c r="K5" s="4"/>
      <c r="L5" s="4"/>
      <c r="M5" s="4"/>
      <c r="N5" s="4"/>
      <c r="O5" s="4"/>
      <c r="P5" s="4"/>
      <c r="Q5" s="4"/>
    </row>
    <row r="6" spans="1:17" ht="59.25" hidden="1" customHeight="1" x14ac:dyDescent="0.2">
      <c r="A6" s="43" t="s">
        <v>3302</v>
      </c>
      <c r="B6" s="380" t="s">
        <v>3305</v>
      </c>
      <c r="C6" s="381"/>
      <c r="D6" s="4"/>
      <c r="E6" s="4"/>
      <c r="F6" s="4"/>
      <c r="G6" s="4"/>
      <c r="H6" s="4"/>
      <c r="I6" s="4"/>
      <c r="J6" s="4"/>
      <c r="K6" s="4"/>
      <c r="L6" s="4"/>
      <c r="M6" s="4"/>
      <c r="N6" s="4"/>
      <c r="O6" s="4"/>
      <c r="P6" s="4"/>
      <c r="Q6" s="4"/>
    </row>
    <row r="7" spans="1:17" ht="48" hidden="1" customHeight="1" x14ac:dyDescent="0.2">
      <c r="A7" s="43" t="s">
        <v>3306</v>
      </c>
      <c r="B7" s="380" t="s">
        <v>3307</v>
      </c>
      <c r="C7" s="381"/>
      <c r="D7" s="4"/>
      <c r="E7" s="4"/>
      <c r="F7" s="4"/>
      <c r="G7" s="4"/>
      <c r="H7" s="4"/>
      <c r="I7" s="4"/>
      <c r="J7" s="4"/>
      <c r="K7" s="4"/>
      <c r="L7" s="4"/>
      <c r="M7" s="4"/>
      <c r="N7" s="4"/>
      <c r="O7" s="4"/>
      <c r="P7" s="4"/>
      <c r="Q7" s="4"/>
    </row>
    <row r="8" spans="1:17" ht="41.25" hidden="1" customHeight="1" x14ac:dyDescent="0.2">
      <c r="A8" s="43" t="s">
        <v>3308</v>
      </c>
      <c r="B8" s="380" t="s">
        <v>3309</v>
      </c>
      <c r="C8" s="381"/>
      <c r="D8" s="4"/>
      <c r="E8" s="4"/>
      <c r="F8" s="4"/>
      <c r="G8" s="4"/>
      <c r="H8" s="4"/>
      <c r="I8" s="4"/>
      <c r="J8" s="4"/>
      <c r="K8" s="4"/>
      <c r="L8" s="4"/>
      <c r="M8" s="4"/>
      <c r="N8" s="4"/>
      <c r="O8" s="4"/>
      <c r="P8" s="4"/>
      <c r="Q8" s="4"/>
    </row>
    <row r="9" spans="1:17" ht="59.25" hidden="1" customHeight="1" x14ac:dyDescent="0.2">
      <c r="A9" s="43" t="s">
        <v>3310</v>
      </c>
      <c r="B9" s="380" t="s">
        <v>3311</v>
      </c>
      <c r="C9" s="381"/>
      <c r="D9" s="4"/>
      <c r="E9" s="4"/>
      <c r="F9" s="4"/>
      <c r="G9" s="4"/>
      <c r="H9" s="4"/>
      <c r="I9" s="4"/>
      <c r="J9" s="4"/>
      <c r="K9" s="4"/>
      <c r="L9" s="4"/>
      <c r="M9" s="4"/>
      <c r="N9" s="4"/>
      <c r="O9" s="4"/>
      <c r="P9" s="4"/>
      <c r="Q9" s="4"/>
    </row>
    <row r="10" spans="1:17" ht="61.5" hidden="1" customHeight="1" x14ac:dyDescent="0.2">
      <c r="A10" s="43" t="s">
        <v>3310</v>
      </c>
      <c r="B10" s="380" t="s">
        <v>3312</v>
      </c>
      <c r="C10" s="381"/>
      <c r="D10" s="4"/>
      <c r="E10" s="4"/>
      <c r="F10" s="4"/>
      <c r="G10" s="4"/>
      <c r="H10" s="4"/>
      <c r="I10" s="4"/>
      <c r="J10" s="4"/>
      <c r="K10" s="4"/>
      <c r="L10" s="4"/>
      <c r="M10" s="4"/>
      <c r="N10" s="4"/>
      <c r="O10" s="4"/>
      <c r="P10" s="4"/>
      <c r="Q10" s="4"/>
    </row>
    <row r="11" spans="1:17" ht="43.5" hidden="1" customHeight="1" x14ac:dyDescent="0.2">
      <c r="A11" s="43" t="s">
        <v>3310</v>
      </c>
      <c r="B11" s="380" t="s">
        <v>3313</v>
      </c>
      <c r="C11" s="381"/>
      <c r="D11" s="4"/>
      <c r="E11" s="4"/>
      <c r="F11" s="4"/>
      <c r="G11" s="4"/>
      <c r="H11" s="4"/>
      <c r="I11" s="4"/>
      <c r="J11" s="4"/>
      <c r="K11" s="4"/>
      <c r="L11" s="4"/>
      <c r="M11" s="4"/>
      <c r="N11" s="4"/>
      <c r="O11" s="4"/>
      <c r="P11" s="4"/>
      <c r="Q11" s="4"/>
    </row>
    <row r="12" spans="1:17" ht="27.75" hidden="1" customHeight="1" x14ac:dyDescent="0.2">
      <c r="A12" s="43" t="s">
        <v>3314</v>
      </c>
      <c r="B12" s="380" t="s">
        <v>3315</v>
      </c>
      <c r="C12" s="381"/>
      <c r="D12" s="4"/>
      <c r="E12" s="4"/>
      <c r="F12" s="4"/>
      <c r="G12" s="4"/>
      <c r="H12" s="4"/>
      <c r="I12" s="4"/>
      <c r="J12" s="4"/>
      <c r="K12" s="4"/>
      <c r="L12" s="4"/>
      <c r="M12" s="4"/>
      <c r="N12" s="4"/>
      <c r="O12" s="4"/>
      <c r="P12" s="4"/>
      <c r="Q12" s="4"/>
    </row>
    <row r="13" spans="1:17" ht="27.75" hidden="1" customHeight="1" x14ac:dyDescent="0.2">
      <c r="A13" s="43" t="s">
        <v>3316</v>
      </c>
      <c r="B13" s="380" t="s">
        <v>3317</v>
      </c>
      <c r="C13" s="381"/>
      <c r="D13" s="4"/>
      <c r="E13" s="4"/>
      <c r="F13" s="4"/>
      <c r="G13" s="4"/>
      <c r="H13" s="4"/>
      <c r="I13" s="4"/>
      <c r="J13" s="4"/>
      <c r="K13" s="4"/>
      <c r="L13" s="4"/>
      <c r="M13" s="4"/>
      <c r="N13" s="4"/>
      <c r="O13" s="4"/>
      <c r="P13" s="4"/>
      <c r="Q13" s="4"/>
    </row>
    <row r="14" spans="1:17" ht="45.75" hidden="1" customHeight="1" x14ac:dyDescent="0.2">
      <c r="A14" s="43" t="s">
        <v>3318</v>
      </c>
      <c r="B14" s="380" t="s">
        <v>3319</v>
      </c>
      <c r="C14" s="381"/>
      <c r="D14" s="4"/>
      <c r="E14" s="4"/>
      <c r="F14" s="4"/>
      <c r="G14" s="4"/>
      <c r="H14" s="4"/>
      <c r="I14" s="4"/>
      <c r="J14" s="4"/>
      <c r="K14" s="4"/>
      <c r="L14" s="4"/>
      <c r="M14" s="4"/>
      <c r="N14" s="4"/>
      <c r="O14" s="4"/>
      <c r="P14" s="4"/>
      <c r="Q14" s="4"/>
    </row>
    <row r="15" spans="1:17" ht="45.75" hidden="1" customHeight="1" x14ac:dyDescent="0.2">
      <c r="A15" s="43" t="s">
        <v>3320</v>
      </c>
      <c r="B15" s="380" t="s">
        <v>3321</v>
      </c>
      <c r="C15" s="381"/>
      <c r="D15" s="4"/>
      <c r="E15" s="4"/>
      <c r="F15" s="4"/>
      <c r="G15" s="4"/>
      <c r="H15" s="4"/>
      <c r="I15" s="4"/>
      <c r="J15" s="4"/>
      <c r="K15" s="4"/>
      <c r="L15" s="4"/>
      <c r="M15" s="4"/>
      <c r="N15" s="4"/>
      <c r="O15" s="4"/>
      <c r="P15" s="4"/>
      <c r="Q15" s="4"/>
    </row>
    <row r="16" spans="1:17" ht="51" hidden="1" customHeight="1" x14ac:dyDescent="0.2">
      <c r="A16" s="43" t="s">
        <v>3322</v>
      </c>
      <c r="B16" s="380" t="s">
        <v>3323</v>
      </c>
      <c r="C16" s="381"/>
      <c r="D16" s="4"/>
      <c r="E16" s="4"/>
      <c r="F16" s="4"/>
      <c r="G16" s="4"/>
      <c r="H16" s="4"/>
      <c r="I16" s="4"/>
      <c r="J16" s="4"/>
      <c r="K16" s="4"/>
      <c r="L16" s="4"/>
      <c r="M16" s="4"/>
      <c r="N16" s="4"/>
      <c r="O16" s="4"/>
      <c r="P16" s="4"/>
      <c r="Q16" s="4"/>
    </row>
    <row r="17" spans="1:17" ht="27.75" hidden="1" customHeight="1" x14ac:dyDescent="0.2">
      <c r="A17" s="43" t="s">
        <v>3324</v>
      </c>
      <c r="B17" s="380" t="s">
        <v>3325</v>
      </c>
      <c r="C17" s="381"/>
      <c r="D17" s="4"/>
      <c r="E17" s="4"/>
      <c r="F17" s="4"/>
      <c r="G17" s="4"/>
      <c r="H17" s="4"/>
      <c r="I17" s="4"/>
      <c r="J17" s="4"/>
      <c r="K17" s="4"/>
      <c r="L17" s="4"/>
      <c r="M17" s="4"/>
      <c r="N17" s="4"/>
      <c r="O17" s="4"/>
      <c r="P17" s="4"/>
      <c r="Q17" s="4"/>
    </row>
    <row r="18" spans="1:17" ht="27.75" hidden="1" customHeight="1" x14ac:dyDescent="0.2">
      <c r="A18" s="43" t="s">
        <v>3326</v>
      </c>
      <c r="B18" s="380" t="s">
        <v>3327</v>
      </c>
      <c r="C18" s="381"/>
      <c r="D18" s="4"/>
      <c r="E18" s="4"/>
      <c r="F18" s="4"/>
      <c r="G18" s="4"/>
      <c r="H18" s="4"/>
      <c r="I18" s="4"/>
      <c r="J18" s="4"/>
      <c r="K18" s="4"/>
      <c r="L18" s="4"/>
      <c r="M18" s="4"/>
      <c r="N18" s="4"/>
      <c r="O18" s="4"/>
      <c r="P18" s="4"/>
      <c r="Q18" s="4"/>
    </row>
    <row r="19" spans="1:17" ht="45" hidden="1" customHeight="1" x14ac:dyDescent="0.2">
      <c r="A19" s="43" t="s">
        <v>3326</v>
      </c>
      <c r="B19" s="380" t="s">
        <v>3328</v>
      </c>
      <c r="C19" s="381"/>
      <c r="D19" s="4"/>
      <c r="E19" s="4"/>
      <c r="F19" s="4"/>
      <c r="G19" s="4"/>
      <c r="H19" s="4"/>
      <c r="I19" s="4"/>
      <c r="J19" s="4"/>
      <c r="K19" s="4"/>
      <c r="L19" s="4"/>
      <c r="M19" s="4"/>
      <c r="N19" s="4"/>
      <c r="O19" s="4"/>
      <c r="P19" s="4"/>
      <c r="Q19" s="4"/>
    </row>
    <row r="20" spans="1:17" ht="45" hidden="1" customHeight="1" x14ac:dyDescent="0.2">
      <c r="A20" s="43" t="s">
        <v>3329</v>
      </c>
      <c r="B20" s="380" t="s">
        <v>3330</v>
      </c>
      <c r="C20" s="381"/>
      <c r="D20" s="4"/>
      <c r="E20" s="4"/>
      <c r="F20" s="4"/>
      <c r="G20" s="4"/>
      <c r="H20" s="4"/>
      <c r="I20" s="4"/>
      <c r="J20" s="4"/>
      <c r="K20" s="4"/>
      <c r="L20" s="4"/>
      <c r="M20" s="4"/>
      <c r="N20" s="4"/>
      <c r="O20" s="4"/>
      <c r="P20" s="4"/>
      <c r="Q20" s="4"/>
    </row>
    <row r="21" spans="1:17" ht="30" hidden="1" customHeight="1" x14ac:dyDescent="0.2">
      <c r="A21" s="43" t="s">
        <v>3331</v>
      </c>
      <c r="B21" s="380" t="s">
        <v>3332</v>
      </c>
      <c r="C21" s="381"/>
      <c r="D21" s="4"/>
      <c r="E21" s="4"/>
      <c r="F21" s="4"/>
      <c r="G21" s="4"/>
      <c r="H21" s="4"/>
      <c r="I21" s="4"/>
      <c r="J21" s="4"/>
      <c r="K21" s="4"/>
      <c r="L21" s="4"/>
      <c r="M21" s="4"/>
      <c r="N21" s="4"/>
      <c r="O21" s="4"/>
      <c r="P21" s="4"/>
      <c r="Q21" s="4"/>
    </row>
    <row r="22" spans="1:17" ht="30" hidden="1" customHeight="1" x14ac:dyDescent="0.2">
      <c r="A22" s="43" t="s">
        <v>3333</v>
      </c>
      <c r="B22" s="380" t="s">
        <v>3334</v>
      </c>
      <c r="C22" s="381"/>
      <c r="D22" s="4"/>
      <c r="E22" s="4"/>
      <c r="F22" s="4"/>
      <c r="G22" s="4"/>
      <c r="H22" s="4"/>
      <c r="I22" s="4"/>
      <c r="J22" s="4"/>
      <c r="K22" s="4"/>
      <c r="L22" s="4"/>
      <c r="M22" s="4"/>
      <c r="N22" s="4"/>
      <c r="O22" s="4"/>
      <c r="P22" s="4"/>
      <c r="Q22" s="4"/>
    </row>
    <row r="23" spans="1:17" ht="30" hidden="1" customHeight="1" x14ac:dyDescent="0.2">
      <c r="A23" s="43" t="s">
        <v>3335</v>
      </c>
      <c r="B23" s="380" t="s">
        <v>3336</v>
      </c>
      <c r="C23" s="381"/>
      <c r="D23" s="4"/>
      <c r="E23" s="4"/>
      <c r="F23" s="4"/>
      <c r="G23" s="4"/>
      <c r="H23" s="4"/>
      <c r="I23" s="4"/>
      <c r="J23" s="4"/>
      <c r="K23" s="4"/>
      <c r="L23" s="4"/>
      <c r="M23" s="4"/>
      <c r="N23" s="4"/>
      <c r="O23" s="4"/>
      <c r="P23" s="4"/>
      <c r="Q23" s="4"/>
    </row>
    <row r="24" spans="1:17" ht="30" hidden="1" customHeight="1" x14ac:dyDescent="0.2">
      <c r="A24" s="43" t="s">
        <v>3337</v>
      </c>
      <c r="B24" s="380" t="s">
        <v>3338</v>
      </c>
      <c r="C24" s="381"/>
      <c r="D24" s="4"/>
      <c r="E24" s="4"/>
      <c r="F24" s="4"/>
      <c r="G24" s="4"/>
      <c r="H24" s="4"/>
      <c r="I24" s="4"/>
      <c r="J24" s="4"/>
      <c r="K24" s="4"/>
      <c r="L24" s="4"/>
      <c r="M24" s="4"/>
      <c r="N24" s="4"/>
      <c r="O24" s="4"/>
      <c r="P24" s="4"/>
      <c r="Q24" s="4"/>
    </row>
    <row r="25" spans="1:17" ht="30" hidden="1" customHeight="1" x14ac:dyDescent="0.2">
      <c r="A25" s="43" t="s">
        <v>3339</v>
      </c>
      <c r="B25" s="380" t="s">
        <v>3340</v>
      </c>
      <c r="C25" s="381"/>
      <c r="D25" s="4"/>
      <c r="E25" s="4"/>
      <c r="F25" s="4"/>
      <c r="G25" s="4"/>
      <c r="H25" s="4"/>
      <c r="I25" s="4"/>
      <c r="J25" s="4"/>
      <c r="K25" s="4"/>
      <c r="L25" s="4"/>
      <c r="M25" s="4"/>
      <c r="N25" s="4"/>
      <c r="O25" s="4"/>
      <c r="P25" s="4"/>
      <c r="Q25" s="4"/>
    </row>
    <row r="26" spans="1:17" ht="30" hidden="1" customHeight="1" x14ac:dyDescent="0.2">
      <c r="A26" s="43" t="s">
        <v>3341</v>
      </c>
      <c r="B26" s="380" t="s">
        <v>3342</v>
      </c>
      <c r="C26" s="381"/>
      <c r="D26" s="4"/>
      <c r="E26" s="4"/>
      <c r="F26" s="4"/>
      <c r="G26" s="4"/>
      <c r="H26" s="4"/>
      <c r="I26" s="4"/>
      <c r="J26" s="4"/>
      <c r="K26" s="4"/>
      <c r="L26" s="4"/>
      <c r="M26" s="4"/>
      <c r="N26" s="4"/>
      <c r="O26" s="4"/>
      <c r="P26" s="4"/>
      <c r="Q26" s="4"/>
    </row>
    <row r="27" spans="1:17" ht="70.5" hidden="1" customHeight="1" x14ac:dyDescent="0.2">
      <c r="A27" s="43" t="s">
        <v>3343</v>
      </c>
      <c r="B27" s="380" t="s">
        <v>3344</v>
      </c>
      <c r="C27" s="381"/>
      <c r="D27" s="4"/>
      <c r="E27" s="4"/>
      <c r="F27" s="4"/>
      <c r="G27" s="4"/>
      <c r="H27" s="4"/>
      <c r="I27" s="4"/>
      <c r="J27" s="4"/>
      <c r="K27" s="4"/>
      <c r="L27" s="4"/>
      <c r="M27" s="4"/>
      <c r="N27" s="4"/>
      <c r="O27" s="4"/>
      <c r="P27" s="4"/>
      <c r="Q27" s="4"/>
    </row>
    <row r="28" spans="1:17" ht="48" hidden="1" customHeight="1" x14ac:dyDescent="0.2">
      <c r="A28" s="43" t="s">
        <v>3345</v>
      </c>
      <c r="B28" s="380" t="s">
        <v>3346</v>
      </c>
      <c r="C28" s="381"/>
      <c r="D28" s="4"/>
      <c r="E28" s="4"/>
      <c r="F28" s="4"/>
      <c r="G28" s="4"/>
      <c r="H28" s="4"/>
      <c r="I28" s="4"/>
      <c r="J28" s="4"/>
      <c r="K28" s="4"/>
      <c r="L28" s="4"/>
      <c r="M28" s="4"/>
      <c r="N28" s="4"/>
      <c r="O28" s="4"/>
      <c r="P28" s="4"/>
      <c r="Q28" s="4"/>
    </row>
    <row r="29" spans="1:17" ht="100.5" hidden="1" customHeight="1" x14ac:dyDescent="0.2">
      <c r="A29" s="43" t="s">
        <v>3347</v>
      </c>
      <c r="B29" s="380" t="s">
        <v>3348</v>
      </c>
      <c r="C29" s="381"/>
      <c r="D29" s="4"/>
      <c r="E29" s="4"/>
      <c r="F29" s="4"/>
      <c r="G29" s="4"/>
      <c r="H29" s="4"/>
      <c r="I29" s="4"/>
      <c r="J29" s="4"/>
      <c r="K29" s="4"/>
      <c r="L29" s="4"/>
      <c r="M29" s="4"/>
      <c r="N29" s="4"/>
      <c r="O29" s="4"/>
      <c r="P29" s="4"/>
      <c r="Q29" s="4"/>
    </row>
    <row r="30" spans="1:17" ht="45" hidden="1" customHeight="1" x14ac:dyDescent="0.2">
      <c r="A30" s="43" t="s">
        <v>3349</v>
      </c>
      <c r="B30" s="380" t="s">
        <v>3350</v>
      </c>
      <c r="C30" s="381"/>
      <c r="D30" s="4"/>
      <c r="E30" s="4"/>
      <c r="F30" s="4"/>
      <c r="G30" s="4"/>
      <c r="H30" s="4"/>
      <c r="I30" s="4"/>
      <c r="J30" s="4"/>
      <c r="K30" s="4"/>
      <c r="L30" s="4"/>
      <c r="M30" s="4"/>
      <c r="N30" s="4"/>
      <c r="O30" s="4"/>
      <c r="P30" s="4"/>
      <c r="Q30" s="4"/>
    </row>
    <row r="31" spans="1:17" ht="45" hidden="1" customHeight="1" x14ac:dyDescent="0.2">
      <c r="A31" s="43" t="s">
        <v>3351</v>
      </c>
      <c r="B31" s="380" t="s">
        <v>3352</v>
      </c>
      <c r="C31" s="381"/>
      <c r="D31" s="4"/>
      <c r="E31" s="4"/>
      <c r="F31" s="4"/>
      <c r="G31" s="4"/>
      <c r="H31" s="4"/>
      <c r="I31" s="4"/>
      <c r="J31" s="4"/>
      <c r="K31" s="4"/>
      <c r="L31" s="4"/>
      <c r="M31" s="4"/>
      <c r="N31" s="4"/>
      <c r="O31" s="4"/>
      <c r="P31" s="4"/>
      <c r="Q31" s="4"/>
    </row>
    <row r="32" spans="1:17" ht="45" hidden="1" customHeight="1" x14ac:dyDescent="0.2">
      <c r="A32" s="43" t="s">
        <v>3353</v>
      </c>
      <c r="B32" s="380" t="s">
        <v>3354</v>
      </c>
      <c r="C32" s="381"/>
      <c r="D32" s="4"/>
      <c r="E32" s="4"/>
      <c r="F32" s="4"/>
      <c r="G32" s="4"/>
      <c r="H32" s="4"/>
      <c r="I32" s="4"/>
      <c r="J32" s="4"/>
      <c r="K32" s="4"/>
      <c r="L32" s="4"/>
      <c r="M32" s="4"/>
      <c r="N32" s="4"/>
      <c r="O32" s="4"/>
      <c r="P32" s="4"/>
      <c r="Q32" s="4"/>
    </row>
    <row r="33" spans="1:17" ht="72" hidden="1" customHeight="1" x14ac:dyDescent="0.2">
      <c r="A33" s="43" t="s">
        <v>3355</v>
      </c>
      <c r="B33" s="380" t="s">
        <v>3356</v>
      </c>
      <c r="C33" s="381"/>
      <c r="D33" s="4"/>
      <c r="E33" s="4"/>
      <c r="F33" s="4"/>
      <c r="G33" s="4"/>
      <c r="H33" s="4"/>
      <c r="I33" s="4"/>
      <c r="J33" s="4"/>
      <c r="K33" s="4"/>
      <c r="L33" s="4"/>
      <c r="M33" s="4"/>
      <c r="N33" s="4"/>
      <c r="O33" s="4"/>
      <c r="P33" s="4"/>
      <c r="Q33" s="4"/>
    </row>
    <row r="34" spans="1:17" ht="79.5" hidden="1" customHeight="1" x14ac:dyDescent="0.2">
      <c r="A34" s="43" t="s">
        <v>3357</v>
      </c>
      <c r="B34" s="380" t="s">
        <v>3358</v>
      </c>
      <c r="C34" s="381"/>
      <c r="D34" s="4"/>
      <c r="E34" s="4"/>
      <c r="F34" s="4"/>
      <c r="G34" s="4"/>
      <c r="H34" s="4"/>
      <c r="I34" s="4"/>
      <c r="J34" s="4"/>
      <c r="K34" s="4"/>
      <c r="L34" s="4"/>
      <c r="M34" s="4"/>
      <c r="N34" s="4"/>
      <c r="O34" s="4"/>
      <c r="P34" s="4"/>
      <c r="Q34" s="4"/>
    </row>
    <row r="35" spans="1:17" ht="70.5" hidden="1" customHeight="1" x14ac:dyDescent="0.2">
      <c r="A35" s="43" t="s">
        <v>3359</v>
      </c>
      <c r="B35" s="380" t="s">
        <v>3360</v>
      </c>
      <c r="C35" s="381"/>
      <c r="D35" s="4"/>
      <c r="E35" s="4"/>
      <c r="F35" s="4"/>
      <c r="G35" s="4"/>
      <c r="H35" s="4"/>
      <c r="I35" s="4"/>
      <c r="J35" s="4"/>
      <c r="K35" s="4"/>
      <c r="L35" s="4"/>
      <c r="M35" s="4"/>
      <c r="N35" s="4"/>
      <c r="O35" s="4"/>
      <c r="P35" s="4"/>
      <c r="Q35" s="4"/>
    </row>
    <row r="36" spans="1:17" ht="45.75" hidden="1" customHeight="1" x14ac:dyDescent="0.2">
      <c r="A36" s="43" t="s">
        <v>3361</v>
      </c>
      <c r="B36" s="380" t="s">
        <v>3362</v>
      </c>
      <c r="C36" s="381"/>
      <c r="D36" s="4"/>
      <c r="E36" s="4"/>
      <c r="F36" s="4"/>
      <c r="G36" s="4"/>
      <c r="H36" s="4"/>
      <c r="I36" s="4"/>
      <c r="J36" s="4"/>
      <c r="K36" s="4"/>
      <c r="L36" s="4"/>
      <c r="M36" s="4"/>
      <c r="N36" s="4"/>
      <c r="O36" s="4"/>
      <c r="P36" s="4"/>
      <c r="Q36" s="4"/>
    </row>
    <row r="37" spans="1:17" ht="54.75" hidden="1" customHeight="1" x14ac:dyDescent="0.2">
      <c r="A37" s="43" t="s">
        <v>3363</v>
      </c>
      <c r="B37" s="380" t="s">
        <v>3364</v>
      </c>
      <c r="C37" s="381"/>
      <c r="D37" s="4"/>
      <c r="E37" s="4"/>
      <c r="F37" s="4"/>
      <c r="G37" s="4"/>
      <c r="H37" s="4"/>
      <c r="I37" s="4"/>
      <c r="J37" s="4"/>
      <c r="K37" s="4"/>
      <c r="L37" s="4"/>
      <c r="M37" s="4"/>
      <c r="N37" s="4"/>
      <c r="O37" s="4"/>
      <c r="P37" s="4"/>
      <c r="Q37" s="4"/>
    </row>
    <row r="38" spans="1:17" ht="37.5" hidden="1" customHeight="1" x14ac:dyDescent="0.2">
      <c r="A38" s="43" t="s">
        <v>3365</v>
      </c>
      <c r="B38" s="380" t="s">
        <v>3366</v>
      </c>
      <c r="C38" s="381"/>
      <c r="D38" s="4"/>
      <c r="E38" s="4"/>
      <c r="F38" s="4"/>
      <c r="G38" s="4"/>
      <c r="H38" s="4"/>
      <c r="I38" s="4"/>
      <c r="J38" s="4"/>
      <c r="K38" s="4"/>
      <c r="L38" s="4"/>
      <c r="M38" s="4"/>
      <c r="N38" s="4"/>
      <c r="O38" s="4"/>
      <c r="P38" s="4"/>
      <c r="Q38" s="4"/>
    </row>
    <row r="39" spans="1:17" ht="61.5" hidden="1" customHeight="1" x14ac:dyDescent="0.2">
      <c r="A39" s="43" t="s">
        <v>3367</v>
      </c>
      <c r="B39" s="380" t="s">
        <v>3368</v>
      </c>
      <c r="C39" s="381"/>
      <c r="D39" s="4"/>
      <c r="E39" s="4"/>
      <c r="F39" s="4"/>
      <c r="G39" s="4"/>
      <c r="H39" s="4"/>
      <c r="I39" s="4"/>
      <c r="J39" s="4"/>
      <c r="K39" s="4"/>
      <c r="L39" s="4"/>
      <c r="M39" s="4"/>
      <c r="N39" s="4"/>
      <c r="O39" s="4"/>
      <c r="P39" s="4"/>
      <c r="Q39" s="4"/>
    </row>
    <row r="40" spans="1:17" ht="53.25" hidden="1" customHeight="1" x14ac:dyDescent="0.2">
      <c r="A40" s="43" t="s">
        <v>3369</v>
      </c>
      <c r="B40" s="380" t="s">
        <v>3370</v>
      </c>
      <c r="C40" s="381"/>
      <c r="D40" s="4"/>
      <c r="E40" s="4"/>
      <c r="F40" s="4"/>
      <c r="G40" s="4"/>
      <c r="H40" s="4"/>
      <c r="I40" s="4"/>
      <c r="J40" s="4"/>
      <c r="K40" s="4"/>
      <c r="L40" s="4"/>
      <c r="M40" s="4"/>
      <c r="N40" s="4"/>
      <c r="O40" s="4"/>
      <c r="P40" s="4"/>
      <c r="Q40" s="4"/>
    </row>
    <row r="41" spans="1:17" ht="73.5" hidden="1" customHeight="1" x14ac:dyDescent="0.2">
      <c r="A41" s="43" t="s">
        <v>3371</v>
      </c>
      <c r="B41" s="380" t="s">
        <v>3372</v>
      </c>
      <c r="C41" s="381"/>
      <c r="D41" s="4"/>
      <c r="E41" s="4"/>
      <c r="F41" s="4"/>
      <c r="G41" s="4"/>
      <c r="H41" s="4"/>
      <c r="I41" s="4"/>
      <c r="J41" s="4"/>
      <c r="K41" s="4"/>
      <c r="L41" s="4"/>
      <c r="M41" s="4"/>
      <c r="N41" s="4"/>
      <c r="O41" s="4"/>
      <c r="P41" s="4"/>
      <c r="Q41" s="4"/>
    </row>
    <row r="42" spans="1:17" ht="57.75" hidden="1" customHeight="1" x14ac:dyDescent="0.2">
      <c r="A42" s="43" t="s">
        <v>3373</v>
      </c>
      <c r="B42" s="380" t="s">
        <v>3374</v>
      </c>
      <c r="C42" s="381"/>
      <c r="D42" s="4"/>
      <c r="E42" s="4"/>
      <c r="F42" s="4"/>
      <c r="G42" s="4"/>
      <c r="H42" s="4"/>
      <c r="I42" s="4"/>
      <c r="J42" s="4"/>
      <c r="K42" s="4"/>
      <c r="L42" s="4"/>
      <c r="M42" s="4"/>
      <c r="N42" s="4"/>
      <c r="O42" s="4"/>
      <c r="P42" s="4"/>
      <c r="Q42" s="4"/>
    </row>
    <row r="43" spans="1:17" ht="84" hidden="1" customHeight="1" x14ac:dyDescent="0.2">
      <c r="A43" s="43" t="s">
        <v>3375</v>
      </c>
      <c r="B43" s="380" t="s">
        <v>3376</v>
      </c>
      <c r="C43" s="381"/>
      <c r="D43" s="4"/>
      <c r="E43" s="4"/>
      <c r="F43" s="4"/>
      <c r="G43" s="4"/>
      <c r="H43" s="4"/>
      <c r="I43" s="4"/>
      <c r="J43" s="4"/>
      <c r="K43" s="4"/>
      <c r="L43" s="4"/>
      <c r="M43" s="4"/>
      <c r="N43" s="4"/>
      <c r="O43" s="4"/>
      <c r="P43" s="4"/>
      <c r="Q43" s="4"/>
    </row>
    <row r="44" spans="1:17" ht="48" hidden="1" customHeight="1" x14ac:dyDescent="0.2">
      <c r="A44" s="43" t="s">
        <v>3377</v>
      </c>
      <c r="B44" s="380" t="s">
        <v>3378</v>
      </c>
      <c r="C44" s="381"/>
      <c r="D44" s="4"/>
      <c r="E44" s="4"/>
      <c r="F44" s="4"/>
      <c r="G44" s="4"/>
      <c r="H44" s="4"/>
      <c r="I44" s="4"/>
      <c r="J44" s="4"/>
      <c r="K44" s="4"/>
      <c r="L44" s="4"/>
      <c r="M44" s="4"/>
      <c r="N44" s="4"/>
      <c r="O44" s="4"/>
      <c r="P44" s="4"/>
      <c r="Q44" s="4"/>
    </row>
    <row r="45" spans="1:17" ht="57" hidden="1" customHeight="1" x14ac:dyDescent="0.2">
      <c r="A45" s="43" t="s">
        <v>3379</v>
      </c>
      <c r="B45" s="380" t="s">
        <v>3380</v>
      </c>
      <c r="C45" s="381"/>
      <c r="D45" s="4"/>
      <c r="E45" s="4"/>
      <c r="F45" s="4"/>
      <c r="G45" s="4"/>
      <c r="H45" s="4"/>
      <c r="I45" s="4"/>
      <c r="J45" s="4"/>
      <c r="K45" s="4"/>
      <c r="L45" s="4"/>
      <c r="M45" s="4"/>
      <c r="N45" s="4"/>
      <c r="O45" s="4"/>
      <c r="P45" s="4"/>
      <c r="Q45" s="4"/>
    </row>
    <row r="46" spans="1:17" ht="73.5" hidden="1" customHeight="1" x14ac:dyDescent="0.2">
      <c r="A46" s="43" t="s">
        <v>3381</v>
      </c>
      <c r="B46" s="390" t="s">
        <v>3382</v>
      </c>
      <c r="C46" s="381"/>
      <c r="D46" s="41"/>
      <c r="E46" s="4"/>
      <c r="F46" s="4"/>
      <c r="G46" s="4"/>
      <c r="H46" s="4"/>
      <c r="I46" s="4"/>
      <c r="J46" s="4"/>
      <c r="K46" s="4"/>
      <c r="L46" s="4"/>
      <c r="M46" s="4"/>
      <c r="N46" s="4"/>
      <c r="O46" s="4"/>
      <c r="P46" s="4"/>
      <c r="Q46" s="4"/>
    </row>
    <row r="47" spans="1:17" ht="66" hidden="1" customHeight="1" x14ac:dyDescent="0.2">
      <c r="A47" s="48" t="s">
        <v>3383</v>
      </c>
      <c r="B47" s="391" t="s">
        <v>3384</v>
      </c>
      <c r="C47" s="391"/>
      <c r="D47" s="4"/>
      <c r="E47" s="4"/>
      <c r="F47" s="4"/>
      <c r="G47" s="4"/>
      <c r="H47" s="4"/>
      <c r="I47" s="4"/>
      <c r="J47" s="4"/>
      <c r="K47" s="4"/>
      <c r="L47" s="4"/>
      <c r="M47" s="4"/>
      <c r="N47" s="4"/>
      <c r="O47" s="4"/>
      <c r="P47" s="4"/>
      <c r="Q47" s="4"/>
    </row>
    <row r="48" spans="1:17" ht="123.75" customHeight="1" x14ac:dyDescent="0.2">
      <c r="A48" s="269" t="s">
        <v>3385</v>
      </c>
      <c r="B48" s="389" t="s">
        <v>3386</v>
      </c>
      <c r="C48" s="388"/>
      <c r="D48" s="4"/>
      <c r="E48" s="4"/>
      <c r="F48" s="4"/>
      <c r="G48" s="4"/>
      <c r="H48" s="4"/>
      <c r="I48" s="4"/>
      <c r="J48" s="4"/>
      <c r="K48" s="4"/>
      <c r="L48" s="4"/>
      <c r="M48" s="4"/>
      <c r="N48" s="4"/>
      <c r="O48" s="4"/>
      <c r="P48" s="4"/>
      <c r="Q48" s="4"/>
    </row>
    <row r="49" spans="1:17" ht="34.5" customHeight="1" x14ac:dyDescent="0.2">
      <c r="A49" s="269" t="s">
        <v>3387</v>
      </c>
      <c r="B49" s="387" t="s">
        <v>3388</v>
      </c>
      <c r="C49" s="388"/>
      <c r="D49" s="4"/>
      <c r="E49" s="4"/>
      <c r="F49" s="4"/>
      <c r="G49" s="4"/>
      <c r="H49" s="4"/>
      <c r="I49" s="4"/>
      <c r="J49" s="4"/>
      <c r="K49" s="4"/>
      <c r="L49" s="4"/>
      <c r="M49" s="4"/>
      <c r="N49" s="4"/>
      <c r="O49" s="4"/>
      <c r="P49" s="4"/>
      <c r="Q49" s="4"/>
    </row>
    <row r="50" spans="1:17" ht="34.5" customHeight="1" x14ac:dyDescent="0.2">
      <c r="A50" s="269" t="s">
        <v>3389</v>
      </c>
      <c r="B50" s="387" t="s">
        <v>3390</v>
      </c>
      <c r="C50" s="388"/>
      <c r="D50" s="4"/>
      <c r="E50" s="4"/>
      <c r="F50" s="4"/>
      <c r="G50" s="4"/>
      <c r="H50" s="4"/>
      <c r="I50" s="4"/>
      <c r="J50" s="4"/>
      <c r="K50" s="4"/>
      <c r="L50" s="4"/>
      <c r="M50" s="4"/>
      <c r="N50" s="4"/>
      <c r="O50" s="4"/>
      <c r="P50" s="4"/>
      <c r="Q50" s="4"/>
    </row>
    <row r="51" spans="1:17" ht="31.5" customHeight="1" x14ac:dyDescent="0.2">
      <c r="A51" s="311" t="s">
        <v>3391</v>
      </c>
      <c r="B51" s="386" t="s">
        <v>3392</v>
      </c>
      <c r="C51" s="381"/>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ZW3</cp:lastModifiedBy>
  <cp:lastPrinted>2023-02-28T06:40:18Z</cp:lastPrinted>
  <dcterms:created xsi:type="dcterms:W3CDTF">2022-04-01T05:14:30Z</dcterms:created>
  <dcterms:modified xsi:type="dcterms:W3CDTF">2023-03-10T13:44:31Z</dcterms:modified>
</cp:coreProperties>
</file>